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as.kleiton\Documents\5ª EPE\Licitações\Limpeza, manutenção e conservação (5ª EPE, Sede e 5ª CII) 2025\"/>
    </mc:Choice>
  </mc:AlternateContent>
  <xr:revisionPtr revIDLastSave="0" documentId="13_ncr:1_{9AC6A5A3-DB70-44DD-B3E4-71E931520002}" xr6:coauthVersionLast="47" xr6:coauthVersionMax="47" xr10:uidLastSave="{00000000-0000-0000-0000-000000000000}"/>
  <bookViews>
    <workbookView xWindow="-120" yWindow="-120" windowWidth="29040" windowHeight="15720" tabRatio="858" activeTab="9" xr2:uid="{00000000-000D-0000-FFFF-FFFF00000000}"/>
  </bookViews>
  <sheets>
    <sheet name="3.1 - MOT" sheetId="18" r:id="rId1"/>
    <sheet name="3.2 - EM" sheetId="19" r:id="rId2"/>
    <sheet name="3.3 - ALI" sheetId="20" r:id="rId3"/>
    <sheet name="3.4 - COP" sheetId="17" r:id="rId4"/>
    <sheet name="3.5 - AM" sheetId="22" r:id="rId5"/>
    <sheet name="Unif. e EPI's" sheetId="14" r:id="rId6"/>
    <sheet name="Insumos" sheetId="1" r:id="rId7"/>
    <sheet name="Diárias" sheetId="21" r:id="rId8"/>
    <sheet name="Res. Ins. Div." sheetId="13" r:id="rId9"/>
    <sheet name="Valor Global" sheetId="7" r:id="rId10"/>
  </sheets>
  <definedNames>
    <definedName name="_xlnm.Print_Area" localSheetId="2">'3.3 - ALI'!$A$1:$E$139</definedName>
    <definedName name="_xlnm.Print_Area" localSheetId="3">'3.4 - COP'!$A$1:$E$137</definedName>
    <definedName name="_xlnm.Print_Area" localSheetId="9">'Valor Global'!$A$1:$F$20</definedName>
  </definedNames>
  <calcPr calcId="191029" iterate="1"/>
</workbook>
</file>

<file path=xl/calcChain.xml><?xml version="1.0" encoding="utf-8"?>
<calcChain xmlns="http://schemas.openxmlformats.org/spreadsheetml/2006/main">
  <c r="H13" i="1" l="1"/>
  <c r="I13" i="1" s="1"/>
  <c r="H14" i="1"/>
  <c r="I14" i="1" s="1"/>
  <c r="H15" i="1"/>
  <c r="H16" i="1"/>
  <c r="H55" i="1" s="1"/>
  <c r="H17" i="1"/>
  <c r="I17" i="1" s="1"/>
  <c r="H18" i="1"/>
  <c r="I18" i="1" s="1"/>
  <c r="H19" i="1"/>
  <c r="H20" i="1"/>
  <c r="H21" i="1"/>
  <c r="I21" i="1" s="1"/>
  <c r="H22" i="1"/>
  <c r="I22" i="1" s="1"/>
  <c r="H23" i="1"/>
  <c r="H24" i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H32" i="1"/>
  <c r="I32" i="1" s="1"/>
  <c r="H33" i="1"/>
  <c r="I33" i="1" s="1"/>
  <c r="H34" i="1"/>
  <c r="H35" i="1"/>
  <c r="I35" i="1" s="1"/>
  <c r="H36" i="1"/>
  <c r="H37" i="1"/>
  <c r="I37" i="1" s="1"/>
  <c r="H38" i="1"/>
  <c r="I38" i="1" s="1"/>
  <c r="H39" i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H50" i="1"/>
  <c r="H51" i="1"/>
  <c r="H52" i="1"/>
  <c r="H53" i="1"/>
  <c r="I53" i="1" s="1"/>
  <c r="H54" i="1"/>
  <c r="I54" i="1" s="1"/>
  <c r="H12" i="1"/>
  <c r="I12" i="1" s="1"/>
  <c r="I52" i="1"/>
  <c r="I51" i="1"/>
  <c r="I50" i="1"/>
  <c r="I49" i="1"/>
  <c r="I39" i="1"/>
  <c r="I36" i="1"/>
  <c r="I34" i="1"/>
  <c r="I31" i="1"/>
  <c r="I24" i="1"/>
  <c r="I23" i="1"/>
  <c r="I20" i="1"/>
  <c r="I19" i="1"/>
  <c r="I15" i="1"/>
  <c r="H47" i="14"/>
  <c r="I47" i="14" s="1"/>
  <c r="H48" i="14"/>
  <c r="I48" i="14" s="1"/>
  <c r="H49" i="14"/>
  <c r="I49" i="14" s="1"/>
  <c r="H50" i="14"/>
  <c r="H51" i="14"/>
  <c r="I51" i="14" s="1"/>
  <c r="H52" i="14"/>
  <c r="I52" i="14" s="1"/>
  <c r="H46" i="14"/>
  <c r="I46" i="14" s="1"/>
  <c r="I50" i="14"/>
  <c r="H36" i="14"/>
  <c r="I36" i="14" s="1"/>
  <c r="H37" i="14"/>
  <c r="I37" i="14" s="1"/>
  <c r="H38" i="14"/>
  <c r="I38" i="14" s="1"/>
  <c r="H39" i="14"/>
  <c r="I39" i="14" s="1"/>
  <c r="H35" i="14"/>
  <c r="I35" i="14" s="1"/>
  <c r="C11" i="13"/>
  <c r="H24" i="14"/>
  <c r="I24" i="14" s="1"/>
  <c r="H25" i="14"/>
  <c r="I25" i="14" s="1"/>
  <c r="H26" i="14"/>
  <c r="I26" i="14" s="1"/>
  <c r="H27" i="14"/>
  <c r="H28" i="14"/>
  <c r="I28" i="14" s="1"/>
  <c r="H23" i="14"/>
  <c r="I23" i="14" s="1"/>
  <c r="I27" i="14"/>
  <c r="H13" i="14"/>
  <c r="I13" i="14" s="1"/>
  <c r="H14" i="14"/>
  <c r="I14" i="14" s="1"/>
  <c r="H15" i="14"/>
  <c r="I15" i="14" s="1"/>
  <c r="H16" i="14"/>
  <c r="H12" i="14"/>
  <c r="I12" i="14" s="1"/>
  <c r="I16" i="14"/>
  <c r="H53" i="14" l="1"/>
  <c r="E14" i="13"/>
  <c r="I55" i="1"/>
  <c r="I16" i="1"/>
  <c r="H40" i="14"/>
  <c r="H29" i="14"/>
  <c r="H17" i="14"/>
  <c r="I53" i="14" l="1"/>
  <c r="C14" i="13"/>
  <c r="I40" i="14"/>
  <c r="C13" i="13"/>
  <c r="I29" i="14"/>
  <c r="C12" i="13"/>
  <c r="I17" i="14"/>
  <c r="C10" i="13"/>
  <c r="E68" i="18" l="1"/>
  <c r="E28" i="14"/>
  <c r="F28" i="14" s="1"/>
  <c r="E27" i="14"/>
  <c r="F27" i="14" s="1"/>
  <c r="E26" i="14"/>
  <c r="F26" i="14" s="1"/>
  <c r="E25" i="14"/>
  <c r="F25" i="14" s="1"/>
  <c r="E24" i="14"/>
  <c r="F24" i="14" s="1"/>
  <c r="E23" i="14"/>
  <c r="E52" i="14"/>
  <c r="F52" i="14" s="1"/>
  <c r="E51" i="14"/>
  <c r="F51" i="14" s="1"/>
  <c r="E50" i="14"/>
  <c r="F50" i="14" s="1"/>
  <c r="E49" i="14"/>
  <c r="F49" i="14" s="1"/>
  <c r="E48" i="14"/>
  <c r="F48" i="14" s="1"/>
  <c r="E47" i="14"/>
  <c r="F47" i="14" s="1"/>
  <c r="E46" i="14"/>
  <c r="E39" i="14"/>
  <c r="F39" i="14" s="1"/>
  <c r="E38" i="14"/>
  <c r="F38" i="14" s="1"/>
  <c r="E37" i="14"/>
  <c r="F37" i="14" s="1"/>
  <c r="E36" i="14"/>
  <c r="F36" i="14" s="1"/>
  <c r="E35" i="14"/>
  <c r="E16" i="14"/>
  <c r="F16" i="14" s="1"/>
  <c r="E15" i="14"/>
  <c r="F15" i="14" s="1"/>
  <c r="E14" i="14"/>
  <c r="F14" i="14" s="1"/>
  <c r="E13" i="14"/>
  <c r="F13" i="14" s="1"/>
  <c r="E12" i="14"/>
  <c r="D125" i="22"/>
  <c r="D103" i="22"/>
  <c r="D96" i="22"/>
  <c r="E95" i="22"/>
  <c r="E94" i="22"/>
  <c r="E93" i="22"/>
  <c r="E92" i="22"/>
  <c r="E91" i="22"/>
  <c r="D83" i="22"/>
  <c r="E50" i="22"/>
  <c r="E90" i="22" s="1"/>
  <c r="E42" i="22"/>
  <c r="E60" i="22" s="1"/>
  <c r="E134" i="22" s="1"/>
  <c r="E29" i="14" l="1"/>
  <c r="K12" i="13" s="1"/>
  <c r="F23" i="14"/>
  <c r="F29" i="14" s="1"/>
  <c r="F46" i="14"/>
  <c r="F53" i="14" s="1"/>
  <c r="E53" i="14"/>
  <c r="E40" i="14"/>
  <c r="K13" i="13" s="1"/>
  <c r="F35" i="14"/>
  <c r="F40" i="14" s="1"/>
  <c r="F12" i="14"/>
  <c r="F17" i="14" s="1"/>
  <c r="E17" i="14"/>
  <c r="E100" i="22"/>
  <c r="E103" i="22" s="1"/>
  <c r="E114" i="22" s="1"/>
  <c r="E75" i="22"/>
  <c r="E77" i="22"/>
  <c r="E81" i="22"/>
  <c r="E76" i="22"/>
  <c r="E78" i="22"/>
  <c r="E79" i="22"/>
  <c r="E101" i="22"/>
  <c r="E80" i="22"/>
  <c r="E83" i="22" s="1"/>
  <c r="E112" i="22" s="1"/>
  <c r="E102" i="22"/>
  <c r="E133" i="22"/>
  <c r="E107" i="22"/>
  <c r="E108" i="22" s="1"/>
  <c r="E115" i="22" s="1"/>
  <c r="E82" i="22"/>
  <c r="E89" i="22"/>
  <c r="E96" i="22" s="1"/>
  <c r="E113" i="22" s="1"/>
  <c r="J11" i="13"/>
  <c r="J12" i="13"/>
  <c r="J13" i="13"/>
  <c r="J14" i="13"/>
  <c r="J10" i="13"/>
  <c r="I15" i="13"/>
  <c r="G13" i="21"/>
  <c r="G12" i="21"/>
  <c r="F13" i="21"/>
  <c r="F12" i="21"/>
  <c r="H14" i="13"/>
  <c r="F13" i="13"/>
  <c r="B15" i="13"/>
  <c r="K11" i="13" l="1"/>
  <c r="K10" i="13"/>
  <c r="J15" i="13"/>
  <c r="E117" i="22"/>
  <c r="E136" i="22" s="1"/>
  <c r="G14" i="21"/>
  <c r="F14" i="21"/>
  <c r="H12" i="13"/>
  <c r="D125" i="20"/>
  <c r="D103" i="20"/>
  <c r="D96" i="20"/>
  <c r="D83" i="20"/>
  <c r="E60" i="20"/>
  <c r="E134" i="20" s="1"/>
  <c r="E42" i="20"/>
  <c r="D125" i="19"/>
  <c r="D103" i="19"/>
  <c r="D96" i="19"/>
  <c r="D83" i="19"/>
  <c r="E42" i="19"/>
  <c r="E60" i="19" s="1"/>
  <c r="E134" i="19" s="1"/>
  <c r="D125" i="18"/>
  <c r="D103" i="18"/>
  <c r="D96" i="18"/>
  <c r="D83" i="18"/>
  <c r="E42" i="18"/>
  <c r="E60" i="18" s="1"/>
  <c r="E134" i="18" s="1"/>
  <c r="D125" i="17"/>
  <c r="D103" i="17"/>
  <c r="D96" i="17"/>
  <c r="D83" i="17"/>
  <c r="E42" i="17"/>
  <c r="E60" i="17" s="1"/>
  <c r="E134" i="17" s="1"/>
  <c r="E44" i="20" l="1"/>
  <c r="E50" i="20" s="1"/>
  <c r="E50" i="18"/>
  <c r="F12" i="13"/>
  <c r="E50" i="19"/>
  <c r="E78" i="18"/>
  <c r="E100" i="18"/>
  <c r="E79" i="18"/>
  <c r="E101" i="18"/>
  <c r="E80" i="18"/>
  <c r="E102" i="18"/>
  <c r="E133" i="18"/>
  <c r="E81" i="18"/>
  <c r="E82" i="18"/>
  <c r="E107" i="18"/>
  <c r="E108" i="18" s="1"/>
  <c r="E115" i="18" s="1"/>
  <c r="E89" i="18"/>
  <c r="E50" i="17"/>
  <c r="E49" i="1" l="1"/>
  <c r="F49" i="1" s="1"/>
  <c r="E51" i="1"/>
  <c r="F51" i="1" s="1"/>
  <c r="E54" i="1"/>
  <c r="F54" i="1" s="1"/>
  <c r="E52" i="1"/>
  <c r="F52" i="1" s="1"/>
  <c r="E47" i="1"/>
  <c r="F47" i="1" s="1"/>
  <c r="E46" i="1"/>
  <c r="F46" i="1" s="1"/>
  <c r="E48" i="1"/>
  <c r="F48" i="1" s="1"/>
  <c r="E50" i="1"/>
  <c r="F50" i="1" s="1"/>
  <c r="E53" i="1"/>
  <c r="F53" i="1" s="1"/>
  <c r="E107" i="20"/>
  <c r="E108" i="20" s="1"/>
  <c r="E115" i="20" s="1"/>
  <c r="E101" i="20"/>
  <c r="E82" i="20"/>
  <c r="E79" i="20"/>
  <c r="E102" i="20"/>
  <c r="E89" i="20"/>
  <c r="E96" i="20" s="1"/>
  <c r="E113" i="20" s="1"/>
  <c r="E95" i="20"/>
  <c r="E90" i="20"/>
  <c r="E81" i="20"/>
  <c r="E100" i="20"/>
  <c r="E103" i="20" s="1"/>
  <c r="E114" i="20" s="1"/>
  <c r="E78" i="20"/>
  <c r="E83" i="20" s="1"/>
  <c r="E112" i="20" s="1"/>
  <c r="E94" i="20"/>
  <c r="E93" i="20"/>
  <c r="E92" i="20"/>
  <c r="E133" i="20"/>
  <c r="E80" i="20"/>
  <c r="E91" i="20"/>
  <c r="E77" i="20"/>
  <c r="E76" i="20"/>
  <c r="E75" i="20"/>
  <c r="E90" i="18"/>
  <c r="E96" i="18" s="1"/>
  <c r="E113" i="18" s="1"/>
  <c r="E95" i="18"/>
  <c r="E93" i="18"/>
  <c r="E92" i="18"/>
  <c r="E77" i="18"/>
  <c r="E94" i="18"/>
  <c r="E76" i="18"/>
  <c r="E91" i="18"/>
  <c r="E75" i="18"/>
  <c r="E83" i="18" s="1"/>
  <c r="E112" i="18" s="1"/>
  <c r="E90" i="19"/>
  <c r="E82" i="19"/>
  <c r="E81" i="19"/>
  <c r="E133" i="19"/>
  <c r="E102" i="19"/>
  <c r="E95" i="19"/>
  <c r="E94" i="19"/>
  <c r="E89" i="19"/>
  <c r="E107" i="19"/>
  <c r="E108" i="19" s="1"/>
  <c r="E115" i="19" s="1"/>
  <c r="E79" i="19"/>
  <c r="E78" i="19"/>
  <c r="E93" i="19"/>
  <c r="E92" i="19"/>
  <c r="E76" i="19"/>
  <c r="E75" i="19"/>
  <c r="E83" i="19" s="1"/>
  <c r="E112" i="19" s="1"/>
  <c r="E91" i="19"/>
  <c r="E80" i="19"/>
  <c r="E101" i="19"/>
  <c r="E100" i="19"/>
  <c r="E77" i="19"/>
  <c r="E103" i="18"/>
  <c r="E114" i="18" s="1"/>
  <c r="E90" i="17"/>
  <c r="E75" i="17"/>
  <c r="E89" i="17"/>
  <c r="E78" i="17"/>
  <c r="E107" i="17"/>
  <c r="E108" i="17" s="1"/>
  <c r="E115" i="17" s="1"/>
  <c r="E82" i="17"/>
  <c r="E100" i="17"/>
  <c r="E77" i="17"/>
  <c r="E81" i="17"/>
  <c r="E133" i="17"/>
  <c r="E102" i="17"/>
  <c r="E80" i="17"/>
  <c r="E101" i="17"/>
  <c r="E79" i="17"/>
  <c r="E76" i="17"/>
  <c r="E94" i="17"/>
  <c r="E93" i="17"/>
  <c r="E95" i="17"/>
  <c r="E92" i="17"/>
  <c r="E91" i="17"/>
  <c r="E45" i="1" l="1"/>
  <c r="F45" i="1" s="1"/>
  <c r="E117" i="18"/>
  <c r="E136" i="18" s="1"/>
  <c r="E117" i="20"/>
  <c r="E136" i="20" s="1"/>
  <c r="E96" i="19"/>
  <c r="E113" i="19" s="1"/>
  <c r="E117" i="19" s="1"/>
  <c r="E136" i="19" s="1"/>
  <c r="E103" i="19"/>
  <c r="E114" i="19" s="1"/>
  <c r="E103" i="17"/>
  <c r="E114" i="17" s="1"/>
  <c r="E96" i="17"/>
  <c r="E113" i="17" s="1"/>
  <c r="E83" i="17"/>
  <c r="E112" i="17" s="1"/>
  <c r="E117" i="17" s="1"/>
  <c r="E136" i="17" s="1"/>
  <c r="E44" i="1" l="1"/>
  <c r="F44" i="1" s="1"/>
  <c r="E41" i="1" l="1"/>
  <c r="F41" i="1" s="1"/>
  <c r="E39" i="1"/>
  <c r="F39" i="1" s="1"/>
  <c r="E40" i="1"/>
  <c r="F40" i="1" s="1"/>
  <c r="E43" i="1"/>
  <c r="F43" i="1" s="1"/>
  <c r="E38" i="1"/>
  <c r="F38" i="1" s="1"/>
  <c r="E42" i="1"/>
  <c r="F42" i="1" s="1"/>
  <c r="E37" i="1" l="1"/>
  <c r="F37" i="1" s="1"/>
  <c r="E36" i="1" l="1"/>
  <c r="F36" i="1" s="1"/>
  <c r="E33" i="1" l="1"/>
  <c r="F33" i="1" s="1"/>
  <c r="E34" i="1"/>
  <c r="F34" i="1" s="1"/>
  <c r="E35" i="1"/>
  <c r="F35" i="1" s="1"/>
  <c r="E30" i="1" l="1"/>
  <c r="F30" i="1" s="1"/>
  <c r="E32" i="1"/>
  <c r="F32" i="1" s="1"/>
  <c r="E31" i="1"/>
  <c r="F31" i="1" s="1"/>
  <c r="E12" i="1"/>
  <c r="E19" i="1" l="1"/>
  <c r="F19" i="1" s="1"/>
  <c r="E26" i="1"/>
  <c r="F26" i="1" s="1"/>
  <c r="E21" i="1"/>
  <c r="F21" i="1" s="1"/>
  <c r="E28" i="1"/>
  <c r="F28" i="1" s="1"/>
  <c r="E22" i="1"/>
  <c r="F22" i="1" s="1"/>
  <c r="E24" i="1"/>
  <c r="F24" i="1" s="1"/>
  <c r="E13" i="1"/>
  <c r="E23" i="1"/>
  <c r="F23" i="1" s="1"/>
  <c r="E25" i="1"/>
  <c r="F25" i="1" s="1"/>
  <c r="E27" i="1"/>
  <c r="F27" i="1" s="1"/>
  <c r="E14" i="1"/>
  <c r="F14" i="1" s="1"/>
  <c r="E29" i="1"/>
  <c r="F29" i="1" s="1"/>
  <c r="E20" i="1"/>
  <c r="F20" i="1" s="1"/>
  <c r="E15" i="1"/>
  <c r="F15" i="1" s="1"/>
  <c r="E16" i="1"/>
  <c r="F16" i="1" s="1"/>
  <c r="E17" i="1"/>
  <c r="F17" i="1" s="1"/>
  <c r="E18" i="1"/>
  <c r="F18" i="1" s="1"/>
  <c r="F12" i="1"/>
  <c r="D11" i="13"/>
  <c r="E65" i="19" s="1"/>
  <c r="D13" i="13"/>
  <c r="E65" i="17" s="1"/>
  <c r="L12" i="13"/>
  <c r="D14" i="13"/>
  <c r="E65" i="22" s="1"/>
  <c r="D12" i="13"/>
  <c r="E65" i="20" s="1"/>
  <c r="E55" i="1" l="1"/>
  <c r="F14" i="13" s="1"/>
  <c r="E66" i="22" s="1"/>
  <c r="E69" i="22" s="1"/>
  <c r="E135" i="22" s="1"/>
  <c r="E137" i="22" s="1"/>
  <c r="E124" i="22" s="1"/>
  <c r="F13" i="1"/>
  <c r="F55" i="1"/>
  <c r="E69" i="17"/>
  <c r="E135" i="17" s="1"/>
  <c r="E137" i="17" s="1"/>
  <c r="E121" i="17" s="1"/>
  <c r="C15" i="13"/>
  <c r="D15" i="13" s="1"/>
  <c r="D10" i="13"/>
  <c r="E65" i="18" s="1"/>
  <c r="E69" i="18" s="1"/>
  <c r="H11" i="13"/>
  <c r="K14" i="13" l="1"/>
  <c r="L14" i="13" s="1"/>
  <c r="E124" i="17"/>
  <c r="E123" i="17" s="1"/>
  <c r="E121" i="22"/>
  <c r="E123" i="22" s="1"/>
  <c r="H10" i="13"/>
  <c r="E69" i="19"/>
  <c r="E135" i="19" s="1"/>
  <c r="E137" i="19" s="1"/>
  <c r="E135" i="18"/>
  <c r="E137" i="18" s="1"/>
  <c r="E69" i="20"/>
  <c r="E135" i="20" s="1"/>
  <c r="E137" i="20" s="1"/>
  <c r="F10" i="13"/>
  <c r="E122" i="17" l="1"/>
  <c r="E125" i="17" s="1"/>
  <c r="E138" i="17" s="1"/>
  <c r="E139" i="17" s="1"/>
  <c r="E14" i="7" s="1"/>
  <c r="E122" i="22"/>
  <c r="E125" i="22"/>
  <c r="E138" i="22" s="1"/>
  <c r="E139" i="22" s="1"/>
  <c r="E15" i="7" s="1"/>
  <c r="E124" i="20"/>
  <c r="E121" i="20"/>
  <c r="E123" i="20" s="1"/>
  <c r="E124" i="19"/>
  <c r="E121" i="19"/>
  <c r="E123" i="19" s="1"/>
  <c r="E124" i="18"/>
  <c r="E121" i="18"/>
  <c r="L11" i="13"/>
  <c r="E15" i="13"/>
  <c r="K15" i="13" s="1"/>
  <c r="L10" i="13"/>
  <c r="F11" i="13"/>
  <c r="F15" i="13" s="1"/>
  <c r="E123" i="18" l="1"/>
  <c r="E122" i="20"/>
  <c r="E122" i="19"/>
  <c r="E122" i="18"/>
  <c r="E125" i="18" s="1"/>
  <c r="E138" i="18" s="1"/>
  <c r="E139" i="18" s="1"/>
  <c r="E11" i="7" s="1"/>
  <c r="E125" i="20" l="1"/>
  <c r="E138" i="20" s="1"/>
  <c r="E139" i="20" s="1"/>
  <c r="E13" i="7" s="1"/>
  <c r="F13" i="7" s="1"/>
  <c r="E125" i="19"/>
  <c r="E138" i="19" s="1"/>
  <c r="E139" i="19" s="1"/>
  <c r="E12" i="7" s="1"/>
  <c r="H13" i="13" l="1"/>
  <c r="G15" i="13"/>
  <c r="H15" i="13" l="1"/>
  <c r="L15" i="13"/>
  <c r="L13" i="13"/>
  <c r="F12" i="7" l="1"/>
  <c r="F15" i="7" l="1"/>
  <c r="F14" i="7"/>
  <c r="F11" i="7" l="1"/>
  <c r="F16" i="7" l="1"/>
  <c r="F17" i="7" l="1"/>
</calcChain>
</file>

<file path=xl/sharedStrings.xml><?xml version="1.0" encoding="utf-8"?>
<sst xmlns="http://schemas.openxmlformats.org/spreadsheetml/2006/main" count="1298" uniqueCount="287">
  <si>
    <t>Categoria Profissional</t>
  </si>
  <si>
    <t>Totais</t>
  </si>
  <si>
    <t>PLANILHA DE CUSTOS E FORMAÇÃO DE PREÇOS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</si>
  <si>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</si>
  <si>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</si>
  <si>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</si>
  <si>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</si>
  <si>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</si>
  <si>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</si>
  <si>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</si>
  <si>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</si>
  <si>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</si>
  <si>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</si>
  <si>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</si>
  <si>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</si>
  <si>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</si>
  <si>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</si>
  <si>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</si>
  <si>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</si>
  <si>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</si>
  <si>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</si>
  <si>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</si>
  <si>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</si>
  <si>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Descrição:</t>
  </si>
  <si>
    <t>Dados complementares para composição dos custos referente à mão de obra</t>
  </si>
  <si>
    <t>Salário normativo da categoria profissional</t>
  </si>
  <si>
    <t>Categoria profissional vinculada à execução contratual (SINDLIMP/AL)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</si>
  <si>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</si>
  <si>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</si>
  <si>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</si>
  <si>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</si>
  <si>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</si>
  <si>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</si>
  <si>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</si>
  <si>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</si>
  <si>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</si>
  <si>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</si>
  <si>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</si>
  <si>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</si>
  <si>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</si>
  <si>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</si>
  <si>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</si>
  <si>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</si>
  <si>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</si>
  <si>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</si>
  <si>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</si>
  <si>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</si>
  <si>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</si>
  <si>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</si>
  <si>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</si>
  <si>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</si>
  <si>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</si>
  <si>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</si>
  <si>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</si>
  <si>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</si>
  <si>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</si>
  <si>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</si>
  <si>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</si>
  <si>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</si>
  <si>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</si>
  <si>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</si>
  <si>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</si>
  <si>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</si>
  <si>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</si>
  <si>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</si>
  <si>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</si>
  <si>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</si>
  <si>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</si>
  <si>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</si>
  <si>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</si>
  <si>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</si>
  <si>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</si>
  <si>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</si>
  <si>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</si>
  <si>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</si>
  <si>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</si>
  <si>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</si>
  <si>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</si>
  <si>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</si>
  <si>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</si>
  <si>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</si>
  <si>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</si>
  <si>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</si>
  <si>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</si>
  <si>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</si>
  <si>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</si>
  <si>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</si>
  <si>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</si>
  <si>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</si>
  <si>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</si>
  <si>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</si>
  <si>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</si>
  <si>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</si>
  <si>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</si>
  <si>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</si>
  <si>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</si>
  <si>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</si>
  <si>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Erro:508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</si>
  <si>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</si>
  <si>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</si>
  <si>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</si>
  <si>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</si>
  <si>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</si>
  <si>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</si>
  <si>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</si>
  <si>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4 – Encargos Sociais e Trabalhistas</t>
  </si>
  <si>
    <t>Subtotal (A + B + C + D)</t>
  </si>
  <si>
    <t>Módulo 5 – Benefício e Custos Indiretos</t>
  </si>
  <si>
    <t>Benefícios Mensais e Diários</t>
  </si>
  <si>
    <t>Custo Indireto</t>
  </si>
  <si>
    <t>Limpeza e conservação das áreas internas,</t>
  </si>
  <si>
    <t>QUADRO DEMONSTRATIVO - VALOR GLOBAL DA PROPOSTA</t>
  </si>
  <si>
    <t>Item</t>
  </si>
  <si>
    <t>Descrição</t>
  </si>
  <si>
    <t>Quant.</t>
  </si>
  <si>
    <t>Preço Unit. Mensal</t>
  </si>
  <si>
    <t>VALOR TOTAL MENSAL</t>
  </si>
  <si>
    <t>VALOR TOTAL GLOBAL (12 MESES)</t>
  </si>
  <si>
    <t>Assistente de Manutenção</t>
  </si>
  <si>
    <t>Serviços de copeiragem em geral</t>
  </si>
  <si>
    <t>Serviços de conservação e manutenção predial, equipamentos e instalações diversas (elétricas e hidráulicas)</t>
  </si>
  <si>
    <t>Valor Total/Categoria (R$)</t>
  </si>
  <si>
    <t xml:space="preserve">ANEXO VII-D DA INSTRUÇÃO NORMATIVA Nº 5/2017  - SEGES/MPDG </t>
  </si>
  <si>
    <t>Valor global (Serviços de Limpeza, Sanitização, Conservação, Manutenção predial, de equipamentos e instalações elétricas, Copa, Jardinagem e Recepção).</t>
  </si>
  <si>
    <t>VALOR MENSAL POR ASSISTENTE DE MANUTENÇÃO</t>
  </si>
  <si>
    <t>Unid.</t>
  </si>
  <si>
    <t>Copeira(o)</t>
  </si>
  <si>
    <t>Unidade</t>
  </si>
  <si>
    <t>Quantidade</t>
  </si>
  <si>
    <t>Valor total</t>
  </si>
  <si>
    <t>Mensal</t>
  </si>
  <si>
    <t>Anual</t>
  </si>
  <si>
    <t>Martelo unha 27 mm</t>
  </si>
  <si>
    <t>Cimento saco 50 kg</t>
  </si>
  <si>
    <t>Saco</t>
  </si>
  <si>
    <t>Arame galvanizado 22</t>
  </si>
  <si>
    <t>kg</t>
  </si>
  <si>
    <t>pacote</t>
  </si>
  <si>
    <t>Total</t>
  </si>
  <si>
    <t>par</t>
  </si>
  <si>
    <t>Fita zebrada 70 mm x 200 m</t>
  </si>
  <si>
    <t>Arco serra fixo 12"</t>
  </si>
  <si>
    <t>Lâmina serra arco 12"</t>
  </si>
  <si>
    <t>Esmalte sintético cores diversas 3,6 L (Iquine ou similar)</t>
  </si>
  <si>
    <t>galão</t>
  </si>
  <si>
    <t>Jogo de ferramentas mínimo 110 peças (caixa organizadora fechada)</t>
  </si>
  <si>
    <t>Cola instantânea 100 g (Tek Bond ou similar)</t>
  </si>
  <si>
    <t>Cola adesivo de contato 2,8 kg</t>
  </si>
  <si>
    <t>Solvente Thinner 5 litros</t>
  </si>
  <si>
    <t>lata</t>
  </si>
  <si>
    <t>Boia universal p/ caixa d'água 1/2 e 3/"</t>
  </si>
  <si>
    <t>Cola p/ cano tubo 75 g</t>
  </si>
  <si>
    <t>balde</t>
  </si>
  <si>
    <t>rolo</t>
  </si>
  <si>
    <t>Espátula silicone 150 x 80 mm</t>
  </si>
  <si>
    <t>Espátula aço flexível 10 cm</t>
  </si>
  <si>
    <t>latão/balde</t>
  </si>
  <si>
    <t>Massa acrílica 25 kg (Coral ou similar)</t>
  </si>
  <si>
    <t>Massa corrida 25 kg (Coral ou similar)</t>
  </si>
  <si>
    <t>Tinta acrílica fosca interna e externa branco neve 18 litros</t>
  </si>
  <si>
    <t>latão</t>
  </si>
  <si>
    <t>Impermeabilizante parede 18 kg</t>
  </si>
  <si>
    <t>Óculos de proteção, material de armação náilon, tipo lente antiembaçante, cor da lente cinza, lente de policarbonato, anti-risco, cordão de segurança, proteção UV, com certificado de aprovação do Ministério do
Trabalho e Emprego, de boa qualidade.</t>
  </si>
  <si>
    <t>Avental de cintura na cor branco</t>
  </si>
  <si>
    <t>Meia social na cor natural</t>
  </si>
  <si>
    <t>Laço para cabelo com tela</t>
  </si>
  <si>
    <t>Bota EPI</t>
  </si>
  <si>
    <t>Luva vaqueta</t>
  </si>
  <si>
    <t>Conjunto uniforme copeira(o), composto por jaleco e calça com emblema da contratada</t>
  </si>
  <si>
    <t>Camiseta manga longa com emblema da contratada</t>
  </si>
  <si>
    <t>Calça profissional brim com emblema da contratada</t>
  </si>
  <si>
    <t>Capa chuva PVC com forro mínimo 1,1 m</t>
  </si>
  <si>
    <t>Óculos escuro EPI</t>
  </si>
  <si>
    <t>Camiseta manga curta com emblema da contratada</t>
  </si>
  <si>
    <t>Bota PVC impermeável cano médio branca forrada</t>
  </si>
  <si>
    <t>Materiais periodicidade mensal (R$)</t>
  </si>
  <si>
    <t>Materiais periodicidade anual (R$)</t>
  </si>
  <si>
    <t>Serrote profissional aço carbono cabo plástico 18"</t>
  </si>
  <si>
    <t>Telha fibrocimento ondulada 1,1 x 1,83 m 6 mm</t>
  </si>
  <si>
    <t>Fechadura interna alavanca simples(Silvana, Pado ou Stam)</t>
  </si>
  <si>
    <t>Assento sanitário almofadado com tampa branco (Astra ou similar)</t>
  </si>
  <si>
    <t>Colher pedreiro 8"</t>
  </si>
  <si>
    <t>Desempenadeira madeira 120 x 200 mm</t>
  </si>
  <si>
    <t>Desempenadeira aço lisa 120 x 255 mm</t>
  </si>
  <si>
    <t>Dobradiça p/ porta 3 peças</t>
  </si>
  <si>
    <t>Bucha plástica com anel 6 mm 100 unidades</t>
  </si>
  <si>
    <t>Bucha plástica com anel 8 mm 100 unidades</t>
  </si>
  <si>
    <t>Bucha plástica com anel 10 mm 100 unidades</t>
  </si>
  <si>
    <t>Bucha plástica com anel 12 mm 100 unidades</t>
  </si>
  <si>
    <t>Rebitador manual tipo alavanca 3 bicos</t>
  </si>
  <si>
    <t>Rebite repuxo alumínio 3,2 x 12 mm 1.000 unidades</t>
  </si>
  <si>
    <t>caixa</t>
  </si>
  <si>
    <t>Estilete 25 mm cabo emborrachado profissional</t>
  </si>
  <si>
    <t>Lâmina estilete 25 mm 10 peças</t>
  </si>
  <si>
    <t>tubete</t>
  </si>
  <si>
    <t>Folha lixa p/ parede 120</t>
  </si>
  <si>
    <t>Folha lixa p/ parede 220</t>
  </si>
  <si>
    <t>Folha lixa ferro 80</t>
  </si>
  <si>
    <t>Folha lixa ferro 100</t>
  </si>
  <si>
    <t>Folha lixa d'água 400</t>
  </si>
  <si>
    <t>Folha lixa d'água 600</t>
  </si>
  <si>
    <t>saco</t>
  </si>
  <si>
    <t>Argamassa cinza 20 kg (Quartzolit ou similar)</t>
  </si>
  <si>
    <t>Porto Real do Colégio</t>
  </si>
  <si>
    <t>Motorista de veículo carga leve (até 4 ton.)</t>
  </si>
  <si>
    <t>Porto Real do Colégio/AL</t>
  </si>
  <si>
    <t>Prestação de serviços nas instalações do 5ª/CII</t>
  </si>
  <si>
    <t>Prestação de serviços nas instalações do 5ª/EPE</t>
  </si>
  <si>
    <t>Vale Transporte - Maceió/AL (Deduzido 6% parte empregado)
R$ 0,00 (valor transporte)*2*22 (dias trab.) - Localidade do serviço não dispõe de transporte coletivo.</t>
  </si>
  <si>
    <t>Encarregado de Manutenção</t>
  </si>
  <si>
    <t>Copeira(o) (CO) - 5ª/CII</t>
  </si>
  <si>
    <t>Motorista de veículo carga leve (até 4 ton.) (MO) - 5ª/CII</t>
  </si>
  <si>
    <t>Comandar, coordenar e controlar a execução dos serviços contratados</t>
  </si>
  <si>
    <t>Conduzir e zelar pela conservação de veículos - Categoria "D".</t>
  </si>
  <si>
    <t>Calça comprida modelo jeans, com ziper, presilha para cinto.</t>
  </si>
  <si>
    <t>Par de calçado: botina de segurança, solado baixo, vaqueta relax, poliuretano (pu) bidensidade, hidrofugado, elástico nas laterais/recoberto, acolchoado, palmilha de couro antibacteriana, biqueira plástica, com certificado de aprovação do Ministério do Trabalho e Emprego, de boa qualidade.</t>
  </si>
  <si>
    <t>Par de calçado: bota de segurança, material PVC - cloreto de polivinila, sola de borracha antiderrapante, tipo cano alto, preta de serviços gerais, com certificado de aprovação do Ministério do Trabalho e Emprego, de boa qualidade.</t>
  </si>
  <si>
    <t>Encarregado de Manutenção (EM) - 5ª/CII</t>
  </si>
  <si>
    <t>Agente de Limpeza com Insalubridade</t>
  </si>
  <si>
    <t>Agente de Limpeza com Insalubridade (ALI) - 5ª/CII</t>
  </si>
  <si>
    <t>Com pernoite</t>
  </si>
  <si>
    <t>Sem pernoite</t>
  </si>
  <si>
    <t>Deslocamentos (Diárias) - R$</t>
  </si>
  <si>
    <t>*Os valores de diárias serão pagos conforme quantitativo de utilização/realização de deslocamentos durante o mês, podendo ser cumulativos de um mês para o outro, desde que não ultrapasse o valor estimado anual.</t>
  </si>
  <si>
    <t>Outros (Deslocamentos/Diárias)</t>
  </si>
  <si>
    <t>VALOR MENSAL POR COPEIRA(O)</t>
  </si>
  <si>
    <t>Férias (incluindo 1/3) (1/12 + (1+1/3)</t>
  </si>
  <si>
    <t xml:space="preserve">Férias (incluindo 1/3) (1/12 + (1+1/3) </t>
  </si>
  <si>
    <t>Assistente de Manutenção (AM) - 5ª/CII</t>
  </si>
  <si>
    <t>Total R$</t>
  </si>
  <si>
    <t>VALOR MENSAL POR MOTORISTA</t>
  </si>
  <si>
    <t>VALOR MENSAL POR ENCARREGADO DE MANUTENÇÃO</t>
  </si>
  <si>
    <t>VALOR MENSAL POR AGENTE DE LIMPEZA C/ INSALUBRIDADE</t>
  </si>
  <si>
    <t>Sapato tipo scarpin social macio, palmilha de montagem em couro, solado em couro com proteção antiderrapante, salto máximo 3 cm:</t>
  </si>
  <si>
    <t>Uniformes e EPI                                                                                                                                                                                                                                                                               (R$)</t>
  </si>
  <si>
    <t>Quantidade                                                                                                                                                                                                                                                                                        postos</t>
  </si>
  <si>
    <t>1 - O conjunto de uniforme deverá ser entregue dentro do prazo de 10 (dez) dias, a contar do início da prestação dos serviços, nas condições determinadas pela FISCALIZAÇÃO.</t>
  </si>
  <si>
    <t>2 - Todos os uniformes estarão sujeitos à prévia aprovação da CONTRATANTE e, a pedido dela, poderão ser substituídos, caso não correspondam às especificações necessárias e adequadas à execução dos serviços.</t>
  </si>
  <si>
    <t>3 - Poderão ocorrer eventuais alterações nas especificações dos uniformes, quanto ao tecido, à cor, ao modelo, desde que previamente aceitas pela Administração.</t>
  </si>
  <si>
    <t>4 - Os uniformes deverão ser entregues aos empregados, mediante recibo (relação nominal), cuja cópia deverá ser entregue à CONTRATANTE, sempre que solicitado pela FISCALIZAÇÃO.</t>
  </si>
  <si>
    <t>5 - O custo do uniforme não poderá ser repassado ao ocupante do posto de trabalho.</t>
  </si>
  <si>
    <t>6 - A CONTRATADA não poderá exigir do empregado o uniforme usado, quando da entrega dos novos.</t>
  </si>
  <si>
    <t>Adesivo impermeável 45 cm x 10 m (veda calha)</t>
  </si>
  <si>
    <t>externas e esquadrias, atividades rotineiras de</t>
  </si>
  <si>
    <t>manejos de cultivo de peixes</t>
  </si>
  <si>
    <t>PREVISÃO ESTIMADA DE DESPESAS COM DESLOCAMENTO (DIÁRIAS) - POR MOTORISTA (MOT) - 5ª/CII</t>
  </si>
  <si>
    <t>SINDLIMP - CCT 2025/2025</t>
  </si>
  <si>
    <t>ITEM 03 - 5ª/CII</t>
  </si>
  <si>
    <t>RELAÇÃO MÍNIMA ESTIMADA DE UNIFORMES E EPI'S POR CATEGORIA PROFISSIONAL (INDIVIDUAL)</t>
  </si>
  <si>
    <t>ITEM 03 - 5ª/CII (UNIFORMES E EPI'S)</t>
  </si>
  <si>
    <t>Camiseta UV manga longa com emblema da contratada</t>
  </si>
  <si>
    <t>7 - O fornecimento dos uniformes e epi's poderão ser realizados parcialmente em 2, 3 ou 4 vezes; conforme demanda da Administração.</t>
  </si>
  <si>
    <t>RELAÇÃO MÍNIMA ESTIMADA DE INSUMOS (MATERIAIS E FERRAMENTAS) POR CATEGORIA PROFISSIONAL E PERIODICIDADE DE FORNECIMENTO (MENSAL OU ANUAL) - ITEM 03 (5ª/CII)</t>
  </si>
  <si>
    <t>ITEM 03 - 5ª/CII (DIÁRIAS MOTORISTA)</t>
  </si>
  <si>
    <t>3.1</t>
  </si>
  <si>
    <t>3.2</t>
  </si>
  <si>
    <t>3.3</t>
  </si>
  <si>
    <t>3.4</t>
  </si>
  <si>
    <t>3.5</t>
  </si>
  <si>
    <t>Auxílio alimentação (Vales, cesta básica, etc.)</t>
  </si>
  <si>
    <t>Assistência médica e familiar</t>
  </si>
  <si>
    <t>Vale Transporte - Maceió/AL (Deduzido 6% parte empregado) R$ 0,00 (valor transporte)*2*22 (dias trab.) - Localidade do serviço não dispõe de transporte coletivo.</t>
  </si>
  <si>
    <t>Prestação dos serviços de coperiragem, limpeza, conservação, manutenção e motorista nas instalações do 5ª/CII, com carga horária de 44 (quarenta e quatro) horas semanais, de segunda à sexta.</t>
  </si>
  <si>
    <t>QUADRO RESUMO - VALOR ANUAL DOS UNIFORMES, INSUMOS (MATERIAIS E FERRAMENTAS) E DIÁRIAS</t>
  </si>
  <si>
    <t xml:space="preserve">Assistência médica e familiar </t>
  </si>
  <si>
    <t xml:space="preserve">Auxílio alimentação (Vales, cesta básica, etc.) </t>
  </si>
  <si>
    <t>3.1 e 3.2 - MOTORISTA - MOT E ENCARREGADO DE MANUTENÇÃO - EM</t>
  </si>
  <si>
    <t>3.3 - AGENTE DE ELIMPEZA INSALUBRIDADE - ALI</t>
  </si>
  <si>
    <t>3.4 - COPEIRA(O) - COP</t>
  </si>
  <si>
    <t>3.5 - ASSISTENTE DE MANUTENÇÃO - AM</t>
  </si>
  <si>
    <t>3.5 - Assistente de Manutenção (AM) - Materiais e ferramentas - Periodicidade anual</t>
  </si>
  <si>
    <t>ITEM 03 - 5ª/CII (INSUMOS - MATERIAIS E FERRAMENTAS)</t>
  </si>
  <si>
    <t>3.1 - Motoristas (MOT) -ITEM 03 (5ª/CII)</t>
  </si>
  <si>
    <t>3.1 - Motorista de veículo carga leve (até 4 ton.) - MOT</t>
  </si>
  <si>
    <t>3.2 - Encarregado de manutenção (EM)</t>
  </si>
  <si>
    <t>3.3 - Agente de limpeza com Insalubridade (ALI)</t>
  </si>
  <si>
    <t>3.4 - Copeira(o) - COP</t>
  </si>
  <si>
    <t>3.5 - Assistente de manutenção (AM)</t>
  </si>
  <si>
    <t>Módulo 3 – Insumos Diversos (uniformes, insumos e outros)</t>
  </si>
  <si>
    <t>Valor unitário (R$) - CCT 2025/2025</t>
  </si>
  <si>
    <t>3.1.1</t>
  </si>
  <si>
    <t>3.1.2</t>
  </si>
  <si>
    <t>Proposta</t>
  </si>
  <si>
    <t>Preço unitário</t>
  </si>
  <si>
    <t>Preço médio unitário</t>
  </si>
  <si>
    <t>ANEXO XIV DO TERMO DE REFERÊNCIA - PROPOSTA DE PREÇOS</t>
  </si>
  <si>
    <t>59550.000326/2025-10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</si>
</sst>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R$-416]&quot; &quot;#,##0.00;[Red]&quot;-&quot;[$R$-416]&quot; &quot;#,##0.00"/>
    <numFmt numFmtId="166" formatCode="#,##0.00&quot; &quot;;[Red]&quot;-&quot;#,##0.00&quot; &quot;"/>
    <numFmt numFmtId="167" formatCode="&quot; R$ &quot;#,##0.00&quot; &quot;;&quot; R$ (&quot;#,##0.00&quot;)&quot;;&quot; R$ -&quot;#&quot; &quot;;@&quot; &quot;"/>
    <numFmt numFmtId="168" formatCode="#,##0.00&quot; &quot;;&quot; (&quot;#,##0.00&quot;)&quot;;&quot; -&quot;#&quot; &quot;;@&quot; &quot;"/>
  </numFmts>
  <fonts count="1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color theme="1"/>
      <name val="Times New Roman"/>
      <family val="1"/>
    </font>
    <font>
      <b/>
      <sz val="9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168" fontId="1" fillId="0" borderId="0"/>
    <xf numFmtId="167" fontId="1" fillId="0" borderId="0"/>
    <xf numFmtId="0" fontId="1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43" fontId="14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3"/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left" vertical="center"/>
    </xf>
    <xf numFmtId="0" fontId="1" fillId="0" borderId="0" xfId="3" applyAlignment="1">
      <alignment vertical="center"/>
    </xf>
    <xf numFmtId="0" fontId="1" fillId="0" borderId="1" xfId="3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 wrapText="1"/>
    </xf>
    <xf numFmtId="0" fontId="1" fillId="0" borderId="6" xfId="3" applyBorder="1" applyAlignment="1">
      <alignment horizontal="center" vertical="center" wrapText="1"/>
    </xf>
    <xf numFmtId="0" fontId="1" fillId="0" borderId="6" xfId="3" applyBorder="1" applyAlignment="1">
      <alignment horizontal="left" vertical="center" wrapText="1"/>
    </xf>
    <xf numFmtId="166" fontId="1" fillId="0" borderId="6" xfId="3" applyNumberFormat="1" applyBorder="1" applyAlignment="1">
      <alignment horizontal="right" vertical="center"/>
    </xf>
    <xf numFmtId="0" fontId="5" fillId="0" borderId="0" xfId="3" applyFont="1" applyAlignment="1">
      <alignment horizontal="center"/>
    </xf>
    <xf numFmtId="0" fontId="1" fillId="0" borderId="0" xfId="3" applyAlignment="1">
      <alignment horizontal="center" vertical="center"/>
    </xf>
    <xf numFmtId="0" fontId="1" fillId="0" borderId="0" xfId="3" applyAlignment="1">
      <alignment wrapText="1"/>
    </xf>
    <xf numFmtId="0" fontId="1" fillId="0" borderId="5" xfId="3" applyBorder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left" vertical="center" wrapText="1"/>
    </xf>
    <xf numFmtId="164" fontId="1" fillId="0" borderId="0" xfId="3" applyNumberFormat="1" applyAlignment="1">
      <alignment vertical="center"/>
    </xf>
    <xf numFmtId="10" fontId="1" fillId="0" borderId="0" xfId="3" applyNumberFormat="1" applyAlignment="1">
      <alignment vertical="center"/>
    </xf>
    <xf numFmtId="0" fontId="4" fillId="0" borderId="0" xfId="3" applyFont="1" applyAlignment="1">
      <alignment horizontal="center"/>
    </xf>
    <xf numFmtId="3" fontId="1" fillId="0" borderId="0" xfId="3" applyNumberFormat="1"/>
    <xf numFmtId="0" fontId="5" fillId="0" borderId="0" xfId="3" applyFont="1"/>
    <xf numFmtId="0" fontId="1" fillId="0" borderId="4" xfId="3" applyBorder="1" applyAlignment="1">
      <alignment horizontal="center" vertical="center" wrapText="1"/>
    </xf>
    <xf numFmtId="2" fontId="1" fillId="0" borderId="4" xfId="3" applyNumberForma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3" xfId="3" applyFont="1" applyBorder="1" applyAlignment="1">
      <alignment vertical="center" wrapText="1"/>
    </xf>
    <xf numFmtId="167" fontId="5" fillId="0" borderId="1" xfId="2" applyFont="1" applyBorder="1" applyAlignment="1">
      <alignment horizontal="right" vertical="center"/>
    </xf>
    <xf numFmtId="167" fontId="11" fillId="0" borderId="8" xfId="2" applyFont="1" applyBorder="1" applyAlignment="1">
      <alignment horizontal="right" vertical="center"/>
    </xf>
    <xf numFmtId="0" fontId="5" fillId="2" borderId="12" xfId="3" applyFont="1" applyFill="1" applyBorder="1" applyAlignment="1">
      <alignment horizontal="center" vertical="center" wrapText="1"/>
    </xf>
    <xf numFmtId="0" fontId="1" fillId="0" borderId="12" xfId="3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43" fontId="1" fillId="0" borderId="0" xfId="9" applyFont="1"/>
    <xf numFmtId="43" fontId="1" fillId="0" borderId="0" xfId="3" applyNumberFormat="1"/>
    <xf numFmtId="43" fontId="5" fillId="0" borderId="12" xfId="9" applyFont="1" applyBorder="1"/>
    <xf numFmtId="0" fontId="1" fillId="0" borderId="12" xfId="3" applyBorder="1" applyAlignment="1">
      <alignment vertical="center" wrapText="1"/>
    </xf>
    <xf numFmtId="43" fontId="1" fillId="0" borderId="12" xfId="9" applyFont="1" applyBorder="1" applyAlignment="1">
      <alignment vertical="center"/>
    </xf>
    <xf numFmtId="0" fontId="13" fillId="3" borderId="12" xfId="3" applyFont="1" applyFill="1" applyBorder="1" applyAlignment="1">
      <alignment horizontal="center" vertical="center"/>
    </xf>
    <xf numFmtId="43" fontId="1" fillId="0" borderId="12" xfId="9" applyFont="1" applyBorder="1" applyAlignment="1">
      <alignment horizontal="center" vertical="center" wrapText="1"/>
    </xf>
    <xf numFmtId="43" fontId="1" fillId="0" borderId="12" xfId="9" applyFont="1" applyBorder="1" applyAlignment="1">
      <alignment horizontal="center" vertical="center"/>
    </xf>
    <xf numFmtId="43" fontId="5" fillId="0" borderId="12" xfId="9" applyFont="1" applyBorder="1" applyAlignment="1">
      <alignment horizontal="center" vertical="center" wrapText="1"/>
    </xf>
    <xf numFmtId="43" fontId="5" fillId="0" borderId="12" xfId="9" applyFont="1" applyBorder="1" applyAlignment="1">
      <alignment horizontal="center" vertical="center"/>
    </xf>
    <xf numFmtId="43" fontId="5" fillId="0" borderId="12" xfId="9" applyFont="1" applyBorder="1" applyAlignment="1">
      <alignment vertical="center"/>
    </xf>
    <xf numFmtId="4" fontId="1" fillId="0" borderId="0" xfId="3" applyNumberFormat="1"/>
    <xf numFmtId="0" fontId="16" fillId="0" borderId="0" xfId="0" applyFont="1" applyAlignment="1" applyProtection="1">
      <alignment horizontal="left" vertical="center"/>
      <protection locked="0"/>
    </xf>
    <xf numFmtId="0" fontId="5" fillId="0" borderId="9" xfId="3" applyFont="1" applyBorder="1" applyAlignment="1">
      <alignment horizontal="center" vertical="center"/>
    </xf>
    <xf numFmtId="0" fontId="1" fillId="0" borderId="0" xfId="3" applyAlignment="1">
      <alignment horizontal="left" vertical="center" wrapText="1"/>
    </xf>
    <xf numFmtId="0" fontId="1" fillId="3" borderId="12" xfId="3" applyFill="1" applyBorder="1" applyAlignment="1">
      <alignment vertical="center" wrapText="1"/>
    </xf>
    <xf numFmtId="0" fontId="1" fillId="0" borderId="12" xfId="3" applyBorder="1" applyAlignment="1">
      <alignment horizontal="center" vertical="center" wrapText="1"/>
    </xf>
    <xf numFmtId="14" fontId="1" fillId="0" borderId="12" xfId="3" applyNumberForma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166" fontId="1" fillId="0" borderId="0" xfId="3" applyNumberFormat="1" applyAlignment="1">
      <alignment horizontal="right" vertical="center"/>
    </xf>
    <xf numFmtId="0" fontId="5" fillId="2" borderId="12" xfId="3" applyFont="1" applyFill="1" applyBorder="1" applyAlignment="1">
      <alignment horizontal="center" vertical="center"/>
    </xf>
    <xf numFmtId="2" fontId="1" fillId="0" borderId="12" xfId="3" applyNumberFormat="1" applyBorder="1" applyAlignment="1">
      <alignment horizontal="center" vertical="center" wrapText="1"/>
    </xf>
    <xf numFmtId="0" fontId="1" fillId="2" borderId="12" xfId="3" applyFill="1" applyBorder="1" applyAlignment="1">
      <alignment horizontal="center" vertical="center"/>
    </xf>
    <xf numFmtId="0" fontId="8" fillId="2" borderId="12" xfId="3" applyFont="1" applyFill="1" applyBorder="1" applyAlignment="1">
      <alignment horizontal="center" vertical="center" wrapText="1"/>
    </xf>
    <xf numFmtId="167" fontId="13" fillId="0" borderId="12" xfId="2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14" fontId="13" fillId="0" borderId="12" xfId="3" applyNumberFormat="1" applyFont="1" applyBorder="1" applyAlignment="1">
      <alignment horizontal="center" vertical="center" wrapText="1"/>
    </xf>
    <xf numFmtId="164" fontId="13" fillId="0" borderId="12" xfId="3" applyNumberFormat="1" applyFont="1" applyBorder="1" applyAlignment="1">
      <alignment horizontal="right" vertical="center" wrapText="1"/>
    </xf>
    <xf numFmtId="164" fontId="1" fillId="0" borderId="12" xfId="3" applyNumberFormat="1" applyBorder="1" applyAlignment="1">
      <alignment horizontal="center" vertical="center" wrapText="1"/>
    </xf>
    <xf numFmtId="164" fontId="12" fillId="2" borderId="12" xfId="3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horizontal="center" vertical="center"/>
    </xf>
    <xf numFmtId="164" fontId="13" fillId="0" borderId="12" xfId="3" applyNumberFormat="1" applyFont="1" applyBorder="1" applyAlignment="1">
      <alignment horizontal="center" vertical="center" wrapText="1"/>
    </xf>
    <xf numFmtId="164" fontId="1" fillId="3" borderId="12" xfId="3" applyNumberFormat="1" applyFill="1" applyBorder="1" applyAlignment="1">
      <alignment horizontal="right" vertical="center" wrapText="1"/>
    </xf>
    <xf numFmtId="164" fontId="1" fillId="3" borderId="12" xfId="3" applyNumberFormat="1" applyFill="1" applyBorder="1" applyAlignment="1">
      <alignment horizontal="center" vertical="center" wrapText="1"/>
    </xf>
    <xf numFmtId="164" fontId="5" fillId="2" borderId="12" xfId="3" applyNumberFormat="1" applyFont="1" applyFill="1" applyBorder="1" applyAlignment="1">
      <alignment horizontal="right" vertical="center" wrapText="1"/>
    </xf>
    <xf numFmtId="10" fontId="9" fillId="3" borderId="12" xfId="3" applyNumberFormat="1" applyFont="1" applyFill="1" applyBorder="1" applyAlignment="1">
      <alignment horizontal="center"/>
    </xf>
    <xf numFmtId="164" fontId="1" fillId="0" borderId="12" xfId="3" applyNumberFormat="1" applyBorder="1" applyAlignment="1">
      <alignment horizontal="right" vertical="center" wrapText="1"/>
    </xf>
    <xf numFmtId="10" fontId="9" fillId="3" borderId="12" xfId="3" applyNumberFormat="1" applyFont="1" applyFill="1" applyBorder="1" applyAlignment="1">
      <alignment horizontal="center" vertical="center"/>
    </xf>
    <xf numFmtId="10" fontId="5" fillId="2" borderId="12" xfId="3" applyNumberFormat="1" applyFont="1" applyFill="1" applyBorder="1" applyAlignment="1">
      <alignment horizontal="center" vertical="center" wrapText="1"/>
    </xf>
    <xf numFmtId="10" fontId="1" fillId="3" borderId="12" xfId="3" applyNumberFormat="1" applyFill="1" applyBorder="1" applyAlignment="1">
      <alignment horizontal="center" vertical="center" wrapText="1"/>
    </xf>
    <xf numFmtId="164" fontId="1" fillId="0" borderId="12" xfId="2" applyNumberFormat="1" applyBorder="1" applyAlignment="1">
      <alignment horizontal="right" vertical="center" wrapText="1"/>
    </xf>
    <xf numFmtId="10" fontId="1" fillId="3" borderId="12" xfId="4" applyNumberFormat="1" applyFill="1" applyBorder="1" applyAlignment="1">
      <alignment horizontal="center" vertical="center" wrapText="1"/>
    </xf>
    <xf numFmtId="10" fontId="9" fillId="0" borderId="12" xfId="3" applyNumberFormat="1" applyFont="1" applyBorder="1" applyAlignment="1">
      <alignment horizontal="center" vertical="center" wrapText="1"/>
    </xf>
    <xf numFmtId="10" fontId="1" fillId="0" borderId="12" xfId="3" applyNumberForma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164" fontId="5" fillId="2" borderId="12" xfId="2" applyNumberFormat="1" applyFont="1" applyFill="1" applyBorder="1" applyAlignment="1">
      <alignment horizontal="right" vertical="center" wrapText="1"/>
    </xf>
    <xf numFmtId="164" fontId="1" fillId="2" borderId="12" xfId="3" applyNumberFormat="1" applyFill="1" applyBorder="1" applyAlignment="1">
      <alignment horizontal="right" vertical="center" wrapText="1"/>
    </xf>
    <xf numFmtId="0" fontId="12" fillId="0" borderId="12" xfId="3" applyFont="1" applyBorder="1" applyAlignment="1">
      <alignment horizontal="center" vertical="center" wrapText="1"/>
    </xf>
    <xf numFmtId="10" fontId="9" fillId="0" borderId="12" xfId="3" applyNumberFormat="1" applyFont="1" applyBorder="1" applyAlignment="1">
      <alignment horizontal="center"/>
    </xf>
    <xf numFmtId="10" fontId="1" fillId="0" borderId="12" xfId="4" applyNumberFormat="1" applyBorder="1" applyAlignment="1">
      <alignment horizontal="center" vertical="center" wrapText="1"/>
    </xf>
    <xf numFmtId="10" fontId="1" fillId="0" borderId="12" xfId="1" applyNumberFormat="1" applyBorder="1" applyAlignment="1">
      <alignment horizontal="center" vertical="center" wrapText="1"/>
    </xf>
    <xf numFmtId="168" fontId="9" fillId="3" borderId="12" xfId="3" applyNumberFormat="1" applyFont="1" applyFill="1" applyBorder="1" applyAlignment="1">
      <alignment horizontal="center" vertical="center" wrapText="1"/>
    </xf>
    <xf numFmtId="168" fontId="13" fillId="3" borderId="12" xfId="3" applyNumberFormat="1" applyFont="1" applyFill="1" applyBorder="1" applyAlignment="1">
      <alignment horizontal="center" vertical="center" wrapText="1"/>
    </xf>
    <xf numFmtId="0" fontId="1" fillId="2" borderId="6" xfId="3" applyFill="1" applyBorder="1" applyAlignment="1">
      <alignment horizontal="center" vertical="center"/>
    </xf>
    <xf numFmtId="0" fontId="1" fillId="2" borderId="10" xfId="3" applyFill="1" applyBorder="1" applyAlignment="1">
      <alignment horizontal="center" vertical="center"/>
    </xf>
    <xf numFmtId="0" fontId="1" fillId="3" borderId="12" xfId="3" applyFill="1" applyBorder="1" applyAlignment="1">
      <alignment vertical="center"/>
    </xf>
    <xf numFmtId="4" fontId="5" fillId="0" borderId="0" xfId="3" applyNumberFormat="1" applyFont="1"/>
    <xf numFmtId="0" fontId="1" fillId="3" borderId="1" xfId="3" applyFill="1" applyBorder="1" applyAlignment="1">
      <alignment horizontal="left" vertical="center" wrapText="1"/>
    </xf>
    <xf numFmtId="0" fontId="1" fillId="3" borderId="4" xfId="3" applyFill="1" applyBorder="1" applyAlignment="1">
      <alignment horizontal="center" vertical="center" wrapText="1"/>
    </xf>
    <xf numFmtId="2" fontId="1" fillId="3" borderId="4" xfId="3" applyNumberFormat="1" applyFill="1" applyBorder="1" applyAlignment="1">
      <alignment horizontal="center" vertical="center" wrapText="1"/>
    </xf>
    <xf numFmtId="167" fontId="1" fillId="3" borderId="4" xfId="3" applyNumberFormat="1" applyFill="1" applyBorder="1" applyAlignment="1">
      <alignment horizontal="right" vertical="center" wrapText="1"/>
    </xf>
    <xf numFmtId="167" fontId="1" fillId="3" borderId="11" xfId="2" applyFill="1" applyBorder="1" applyAlignment="1">
      <alignment horizontal="right" vertical="center"/>
    </xf>
    <xf numFmtId="0" fontId="1" fillId="3" borderId="1" xfId="3" applyFill="1" applyBorder="1" applyAlignment="1">
      <alignment horizontal="center" vertical="center" wrapText="1"/>
    </xf>
    <xf numFmtId="2" fontId="1" fillId="3" borderId="1" xfId="3" applyNumberFormat="1" applyFill="1" applyBorder="1" applyAlignment="1">
      <alignment horizontal="center" vertical="center" wrapText="1"/>
    </xf>
    <xf numFmtId="167" fontId="1" fillId="3" borderId="1" xfId="3" applyNumberFormat="1" applyFill="1" applyBorder="1" applyAlignment="1">
      <alignment horizontal="right" vertical="center" wrapText="1"/>
    </xf>
    <xf numFmtId="167" fontId="1" fillId="3" borderId="8" xfId="2" applyFill="1" applyBorder="1" applyAlignment="1">
      <alignment horizontal="right" vertical="center"/>
    </xf>
    <xf numFmtId="0" fontId="5" fillId="5" borderId="12" xfId="3" applyFont="1" applyFill="1" applyBorder="1" applyAlignment="1">
      <alignment horizontal="center" vertical="center"/>
    </xf>
    <xf numFmtId="43" fontId="5" fillId="0" borderId="12" xfId="9" applyFont="1" applyBorder="1" applyAlignment="1">
      <alignment horizontal="center"/>
    </xf>
    <xf numFmtId="0" fontId="5" fillId="0" borderId="12" xfId="3" applyFont="1" applyBorder="1" applyAlignment="1">
      <alignment horizontal="left" vertical="center"/>
    </xf>
    <xf numFmtId="0" fontId="5" fillId="0" borderId="12" xfId="3" applyFont="1" applyBorder="1" applyAlignment="1">
      <alignment horizontal="center" vertical="center"/>
    </xf>
    <xf numFmtId="0" fontId="0" fillId="0" borderId="6" xfId="0" applyBorder="1"/>
    <xf numFmtId="0" fontId="5" fillId="0" borderId="0" xfId="3" applyFont="1" applyAlignment="1">
      <alignment horizontal="center" vertical="center"/>
    </xf>
    <xf numFmtId="0" fontId="6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0" fillId="0" borderId="0" xfId="0"/>
    <xf numFmtId="0" fontId="5" fillId="3" borderId="0" xfId="3" applyFont="1" applyFill="1" applyAlignment="1">
      <alignment horizontal="center" vertical="center"/>
    </xf>
    <xf numFmtId="0" fontId="0" fillId="0" borderId="12" xfId="0" applyBorder="1"/>
    <xf numFmtId="0" fontId="5" fillId="2" borderId="12" xfId="3" applyFont="1" applyFill="1" applyBorder="1" applyAlignment="1">
      <alignment horizontal="center" vertical="center"/>
    </xf>
    <xf numFmtId="0" fontId="5" fillId="2" borderId="12" xfId="3" applyFont="1" applyFill="1" applyBorder="1" applyAlignment="1">
      <alignment horizontal="center" vertical="center" wrapText="1"/>
    </xf>
    <xf numFmtId="0" fontId="1" fillId="3" borderId="12" xfId="3" applyFill="1" applyBorder="1" applyAlignment="1">
      <alignment horizontal="left" vertical="center" wrapText="1"/>
    </xf>
    <xf numFmtId="2" fontId="1" fillId="0" borderId="12" xfId="3" applyNumberFormat="1" applyBorder="1" applyAlignment="1">
      <alignment horizontal="center" vertical="center" wrapText="1"/>
    </xf>
    <xf numFmtId="166" fontId="1" fillId="0" borderId="12" xfId="3" applyNumberFormat="1" applyBorder="1" applyAlignment="1">
      <alignment horizontal="center" vertical="center"/>
    </xf>
    <xf numFmtId="0" fontId="1" fillId="0" borderId="12" xfId="3" applyBorder="1" applyAlignment="1">
      <alignment horizontal="left" vertical="center"/>
    </xf>
    <xf numFmtId="0" fontId="1" fillId="0" borderId="12" xfId="3" applyBorder="1" applyAlignment="1">
      <alignment horizontal="left" vertical="center" wrapText="1"/>
    </xf>
    <xf numFmtId="0" fontId="12" fillId="3" borderId="12" xfId="3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9" fillId="0" borderId="12" xfId="3" applyFont="1" applyBorder="1" applyAlignment="1">
      <alignment horizontal="left" vertical="center" wrapText="1"/>
    </xf>
    <xf numFmtId="0" fontId="0" fillId="0" borderId="4" xfId="0" applyBorder="1"/>
    <xf numFmtId="0" fontId="0" fillId="0" borderId="1" xfId="0" applyBorder="1"/>
    <xf numFmtId="0" fontId="1" fillId="2" borderId="2" xfId="3" applyFill="1" applyBorder="1" applyAlignment="1">
      <alignment horizontal="left" vertical="center"/>
    </xf>
    <xf numFmtId="0" fontId="1" fillId="0" borderId="0" xfId="3" applyAlignment="1">
      <alignment horizontal="left" vertical="center" wrapText="1"/>
    </xf>
    <xf numFmtId="0" fontId="5" fillId="2" borderId="12" xfId="3" applyFont="1" applyFill="1" applyBorder="1" applyAlignment="1">
      <alignment horizontal="left" vertical="center" wrapText="1"/>
    </xf>
    <xf numFmtId="0" fontId="13" fillId="0" borderId="12" xfId="3" applyFont="1" applyBorder="1" applyAlignment="1">
      <alignment horizontal="left" vertical="center" wrapText="1"/>
    </xf>
    <xf numFmtId="0" fontId="12" fillId="2" borderId="12" xfId="3" applyFont="1" applyFill="1" applyBorder="1" applyAlignment="1">
      <alignment horizontal="center" vertical="center" wrapText="1"/>
    </xf>
    <xf numFmtId="0" fontId="13" fillId="0" borderId="0" xfId="3" applyFont="1" applyAlignment="1">
      <alignment horizontal="left" vertical="center" wrapText="1"/>
    </xf>
    <xf numFmtId="0" fontId="5" fillId="2" borderId="12" xfId="3" applyFont="1" applyFill="1" applyBorder="1" applyAlignment="1">
      <alignment horizontal="right" vertical="center" wrapText="1"/>
    </xf>
    <xf numFmtId="0" fontId="9" fillId="0" borderId="0" xfId="3" applyFont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2" borderId="12" xfId="3" applyFont="1" applyFill="1" applyBorder="1" applyAlignment="1">
      <alignment horizontal="left" vertical="center" wrapText="1"/>
    </xf>
    <xf numFmtId="0" fontId="5" fillId="0" borderId="0" xfId="3" applyFont="1" applyAlignment="1">
      <alignment horizontal="center" vertical="center" wrapText="1"/>
    </xf>
    <xf numFmtId="0" fontId="1" fillId="2" borderId="12" xfId="3" applyFill="1" applyBorder="1" applyAlignment="1">
      <alignment horizontal="left" vertical="center"/>
    </xf>
    <xf numFmtId="0" fontId="5" fillId="5" borderId="12" xfId="3" applyFont="1" applyFill="1" applyBorder="1" applyAlignment="1">
      <alignment horizontal="center" vertical="center" wrapText="1"/>
    </xf>
    <xf numFmtId="0" fontId="5" fillId="5" borderId="14" xfId="3" applyFont="1" applyFill="1" applyBorder="1" applyAlignment="1">
      <alignment horizontal="center" vertical="center" wrapText="1" shrinkToFit="1"/>
    </xf>
    <xf numFmtId="0" fontId="5" fillId="5" borderId="15" xfId="3" applyFont="1" applyFill="1" applyBorder="1" applyAlignment="1">
      <alignment horizontal="center" vertical="center" wrapText="1" shrinkToFit="1"/>
    </xf>
    <xf numFmtId="0" fontId="5" fillId="5" borderId="13" xfId="3" applyFont="1" applyFill="1" applyBorder="1" applyAlignment="1">
      <alignment horizontal="center" vertical="center"/>
    </xf>
    <xf numFmtId="0" fontId="5" fillId="5" borderId="17" xfId="3" applyFont="1" applyFill="1" applyBorder="1" applyAlignment="1">
      <alignment horizontal="center" vertical="center"/>
    </xf>
    <xf numFmtId="0" fontId="5" fillId="0" borderId="14" xfId="3" applyFont="1" applyBorder="1" applyAlignment="1">
      <alignment horizontal="center" vertical="center" wrapText="1" shrinkToFit="1"/>
    </xf>
    <xf numFmtId="0" fontId="5" fillId="0" borderId="15" xfId="3" applyFont="1" applyBorder="1" applyAlignment="1">
      <alignment horizontal="center" vertical="center" wrapText="1" shrinkToFit="1"/>
    </xf>
    <xf numFmtId="0" fontId="4" fillId="2" borderId="0" xfId="3" applyFont="1" applyFill="1" applyAlignment="1">
      <alignment horizontal="center"/>
    </xf>
    <xf numFmtId="0" fontId="5" fillId="4" borderId="12" xfId="3" applyFont="1" applyFill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/>
    </xf>
    <xf numFmtId="0" fontId="5" fillId="0" borderId="17" xfId="3" applyFont="1" applyBorder="1" applyAlignment="1">
      <alignment horizontal="center"/>
    </xf>
    <xf numFmtId="43" fontId="5" fillId="0" borderId="16" xfId="9" applyFont="1" applyBorder="1" applyAlignment="1">
      <alignment horizontal="center" vertical="center"/>
    </xf>
    <xf numFmtId="43" fontId="5" fillId="0" borderId="17" xfId="9" applyFont="1" applyBorder="1" applyAlignment="1">
      <alignment horizontal="center" vertical="center"/>
    </xf>
    <xf numFmtId="0" fontId="5" fillId="4" borderId="13" xfId="3" applyFont="1" applyFill="1" applyBorder="1" applyAlignment="1">
      <alignment horizontal="center" vertical="center" wrapText="1"/>
    </xf>
    <xf numFmtId="0" fontId="5" fillId="4" borderId="16" xfId="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0" xfId="3" applyFont="1" applyFill="1" applyAlignment="1">
      <alignment horizontal="center" vertical="center"/>
    </xf>
    <xf numFmtId="0" fontId="17" fillId="0" borderId="0" xfId="3" applyFont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1" fillId="0" borderId="18" xfId="3" applyBorder="1" applyAlignment="1">
      <alignment horizontal="center" wrapText="1"/>
    </xf>
    <xf numFmtId="0" fontId="5" fillId="0" borderId="12" xfId="3" applyFont="1" applyBorder="1" applyAlignment="1">
      <alignment horizontal="center"/>
    </xf>
    <xf numFmtId="0" fontId="5" fillId="2" borderId="13" xfId="3" applyFont="1" applyFill="1" applyBorder="1" applyAlignment="1">
      <alignment horizontal="center" vertical="center" wrapText="1"/>
    </xf>
    <xf numFmtId="0" fontId="5" fillId="2" borderId="17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</cellXfs>
  <cellStyles count="10">
    <cellStyle name="Excel Built-in Comma" xfId="1" xr:uid="{00000000-0005-0000-0000-000000000000}"/>
    <cellStyle name="Excel Built-in Currency" xfId="2" xr:uid="{00000000-0005-0000-0000-000001000000}"/>
    <cellStyle name="Excel Built-in Normal" xfId="3" xr:uid="{00000000-0005-0000-0000-000002000000}"/>
    <cellStyle name="Excel Built-in Percent" xfId="4" xr:uid="{00000000-0005-0000-0000-000003000000}"/>
    <cellStyle name="Heading" xfId="5" xr:uid="{00000000-0005-0000-0000-000004000000}"/>
    <cellStyle name="Heading1" xfId="6" xr:uid="{00000000-0005-0000-0000-000005000000}"/>
    <cellStyle name="Normal" xfId="0" builtinId="0" customBuiltin="1"/>
    <cellStyle name="Result" xfId="7" xr:uid="{00000000-0005-0000-0000-000007000000}"/>
    <cellStyle name="Result2" xfId="8" xr:uid="{00000000-0005-0000-0000-000008000000}"/>
    <cellStyle name="Vírgula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28E47-2AFF-4B86-ACC7-FDF802AD469C}">
  <dimension ref="A1:AMJ139"/>
  <sheetViews>
    <sheetView workbookViewId="0">
      <selection activeCell="C8" sqref="C8:E8"/>
    </sheetView>
  </sheetViews>
  <sheetFormatPr defaultRowHeight="14.8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1024" width="10.625" style="1" customWidth="1"/>
  </cols>
  <sheetData>
    <row r="1" spans="1:5" ht="18.399999999999999" customHeight="1" x14ac:dyDescent="0.25">
      <c r="A1" s="108" t="s">
        <v>2</v>
      </c>
      <c r="B1" s="108"/>
      <c r="C1" s="108"/>
      <c r="D1" s="108"/>
      <c r="E1" s="108"/>
    </row>
    <row r="2" spans="1:5" ht="19.7" customHeight="1" x14ac:dyDescent="0.25">
      <c r="A2" s="7"/>
      <c r="B2" s="109" t="s">
        <v>247</v>
      </c>
      <c r="C2" s="109"/>
      <c r="D2" s="109"/>
      <c r="E2" s="109"/>
    </row>
    <row r="3" spans="1:5" ht="14.85" customHeight="1" x14ac:dyDescent="0.2">
      <c r="A3" s="110"/>
      <c r="B3" s="110"/>
      <c r="C3" s="110"/>
      <c r="D3" s="110"/>
      <c r="E3" s="110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11" t="s">
        <v>285</v>
      </c>
      <c r="B5" s="111"/>
      <c r="C5" s="111"/>
      <c r="D5" s="111"/>
      <c r="E5" s="111"/>
    </row>
    <row r="6" spans="1:5" ht="14.85" customHeight="1" x14ac:dyDescent="0.2">
      <c r="A6" s="107"/>
      <c r="B6" s="107"/>
      <c r="C6" s="107"/>
      <c r="D6" s="107"/>
      <c r="E6" s="107"/>
    </row>
    <row r="7" spans="1:5" ht="14.25" x14ac:dyDescent="0.2"/>
    <row r="8" spans="1:5" ht="14.85" customHeight="1" x14ac:dyDescent="0.2">
      <c r="A8" s="104" t="s">
        <v>3</v>
      </c>
      <c r="B8" s="104"/>
      <c r="C8" s="112" t="s">
        <v>286</v>
      </c>
      <c r="D8" s="112"/>
      <c r="E8" s="112"/>
    </row>
    <row r="9" spans="1:5" ht="14.85" customHeight="1" x14ac:dyDescent="0.2">
      <c r="A9" s="104" t="s">
        <v>4</v>
      </c>
      <c r="B9" s="104"/>
      <c r="C9" s="105" t="s">
        <v>5</v>
      </c>
      <c r="D9" s="105"/>
      <c r="E9" s="105"/>
    </row>
    <row r="10" spans="1:5" ht="14.85" customHeight="1" x14ac:dyDescent="0.2">
      <c r="A10" s="104" t="s">
        <v>6</v>
      </c>
      <c r="B10" s="104"/>
      <c r="C10" s="105" t="s">
        <v>7</v>
      </c>
      <c r="D10" s="105"/>
      <c r="E10" s="105"/>
    </row>
    <row r="11" spans="1:5" ht="14.85" customHeight="1" x14ac:dyDescent="0.2">
      <c r="A11" s="4"/>
      <c r="B11" s="4"/>
      <c r="C11" s="49"/>
      <c r="D11" s="49"/>
      <c r="E11" s="49"/>
    </row>
    <row r="12" spans="1:5" ht="14.85" customHeight="1" x14ac:dyDescent="0.2">
      <c r="A12" s="106"/>
      <c r="B12" s="106"/>
      <c r="C12" s="106"/>
      <c r="D12" s="106"/>
      <c r="E12" s="106"/>
    </row>
    <row r="13" spans="1:5" ht="14.85" customHeight="1" x14ac:dyDescent="0.2">
      <c r="A13" s="107" t="s">
        <v>8</v>
      </c>
      <c r="B13" s="107"/>
      <c r="C13" s="107"/>
      <c r="D13" s="107"/>
      <c r="E13" s="107"/>
    </row>
    <row r="14" spans="1:5" ht="14.85" customHeight="1" x14ac:dyDescent="0.2">
      <c r="A14" s="52" t="s">
        <v>9</v>
      </c>
      <c r="B14" s="118" t="s">
        <v>10</v>
      </c>
      <c r="C14" s="118"/>
      <c r="D14" s="118"/>
      <c r="E14" s="53"/>
    </row>
    <row r="15" spans="1:5" ht="14.85" customHeight="1" x14ac:dyDescent="0.2">
      <c r="A15" s="52" t="s">
        <v>11</v>
      </c>
      <c r="B15" s="118" t="s">
        <v>12</v>
      </c>
      <c r="C15" s="118"/>
      <c r="D15" s="118"/>
      <c r="E15" s="52" t="s">
        <v>205</v>
      </c>
    </row>
    <row r="16" spans="1:5" ht="14.25" x14ac:dyDescent="0.2">
      <c r="A16" s="52" t="s">
        <v>13</v>
      </c>
      <c r="B16" s="119" t="s">
        <v>14</v>
      </c>
      <c r="C16" s="119"/>
      <c r="D16" s="119"/>
      <c r="E16" s="54" t="s">
        <v>246</v>
      </c>
    </row>
    <row r="17" spans="1:5" ht="14.85" customHeight="1" x14ac:dyDescent="0.2">
      <c r="A17" s="52" t="s">
        <v>15</v>
      </c>
      <c r="B17" s="119" t="s">
        <v>16</v>
      </c>
      <c r="C17" s="119"/>
      <c r="D17" s="119"/>
      <c r="E17" s="52" t="s">
        <v>17</v>
      </c>
    </row>
    <row r="18" spans="1:5" ht="14.85" customHeight="1" x14ac:dyDescent="0.2">
      <c r="A18" s="19"/>
      <c r="B18" s="50"/>
      <c r="C18" s="50"/>
      <c r="D18" s="50"/>
      <c r="E18" s="19"/>
    </row>
    <row r="19" spans="1:5" ht="14.85" customHeight="1" x14ac:dyDescent="0.2">
      <c r="A19" s="106"/>
      <c r="B19" s="106"/>
      <c r="C19" s="106"/>
      <c r="D19" s="106"/>
      <c r="E19" s="106"/>
    </row>
    <row r="20" spans="1:5" ht="14.85" customHeight="1" x14ac:dyDescent="0.2">
      <c r="A20" s="107" t="s">
        <v>18</v>
      </c>
      <c r="B20" s="107"/>
      <c r="C20" s="107"/>
      <c r="D20" s="107"/>
      <c r="E20" s="107"/>
    </row>
    <row r="21" spans="1:5" ht="14.85" customHeight="1" x14ac:dyDescent="0.2">
      <c r="A21" s="113" t="s">
        <v>19</v>
      </c>
      <c r="B21" s="113"/>
      <c r="C21" s="114" t="s">
        <v>20</v>
      </c>
      <c r="D21" s="114" t="s">
        <v>21</v>
      </c>
      <c r="E21" s="114"/>
    </row>
    <row r="22" spans="1:5" ht="14.85" customHeight="1" x14ac:dyDescent="0.2">
      <c r="A22" s="113"/>
      <c r="B22" s="113"/>
      <c r="C22" s="114"/>
      <c r="D22" s="114"/>
      <c r="E22" s="114"/>
    </row>
    <row r="23" spans="1:5" ht="14.85" customHeight="1" x14ac:dyDescent="0.2">
      <c r="A23" s="115" t="s">
        <v>213</v>
      </c>
      <c r="B23" s="115"/>
      <c r="C23" s="116" t="s">
        <v>22</v>
      </c>
      <c r="D23" s="117">
        <v>1</v>
      </c>
      <c r="E23" s="117"/>
    </row>
    <row r="24" spans="1:5" ht="14.85" customHeight="1" x14ac:dyDescent="0.2">
      <c r="A24" s="115"/>
      <c r="B24" s="115"/>
      <c r="C24" s="116"/>
      <c r="D24" s="117"/>
      <c r="E24" s="117"/>
    </row>
    <row r="25" spans="1:5" ht="0.75" customHeight="1" x14ac:dyDescent="0.2">
      <c r="A25" s="115"/>
      <c r="B25" s="115"/>
      <c r="C25" s="116"/>
      <c r="D25" s="117"/>
      <c r="E25" s="117"/>
    </row>
    <row r="26" spans="1:5" ht="14.85" customHeight="1" x14ac:dyDescent="0.2">
      <c r="A26" s="123"/>
      <c r="B26" s="123"/>
      <c r="C26" s="27"/>
      <c r="D26" s="123"/>
      <c r="E26" s="123"/>
    </row>
    <row r="27" spans="1:5" ht="14.85" customHeight="1" x14ac:dyDescent="0.2">
      <c r="A27" s="124"/>
      <c r="B27" s="124"/>
      <c r="C27" s="11"/>
      <c r="D27" s="124"/>
      <c r="E27" s="124"/>
    </row>
    <row r="28" spans="1:5" ht="14.85" customHeight="1" x14ac:dyDescent="0.2">
      <c r="A28" s="13"/>
      <c r="B28" s="13"/>
      <c r="C28" s="12"/>
      <c r="D28" s="14"/>
      <c r="E28" s="14"/>
    </row>
    <row r="29" spans="1:5" ht="14.85" customHeight="1" x14ac:dyDescent="0.2">
      <c r="A29" s="107" t="s">
        <v>122</v>
      </c>
      <c r="B29" s="107"/>
      <c r="C29" s="107"/>
      <c r="D29" s="107"/>
      <c r="E29" s="107"/>
    </row>
    <row r="30" spans="1:5" ht="14.85" customHeight="1" x14ac:dyDescent="0.2">
      <c r="A30" s="16"/>
      <c r="B30" s="16"/>
      <c r="C30" s="16"/>
      <c r="D30" s="16"/>
      <c r="E30" s="16"/>
    </row>
    <row r="31" spans="1:5" ht="26.85" customHeight="1" x14ac:dyDescent="0.2">
      <c r="A31" s="125" t="s">
        <v>23</v>
      </c>
      <c r="B31" s="125"/>
      <c r="C31" s="89"/>
      <c r="D31" s="89"/>
      <c r="E31" s="90"/>
    </row>
    <row r="32" spans="1:5" ht="30" customHeight="1" x14ac:dyDescent="0.2">
      <c r="A32" s="120" t="s">
        <v>262</v>
      </c>
      <c r="B32" s="120"/>
      <c r="C32" s="120"/>
      <c r="D32" s="120"/>
      <c r="E32" s="120"/>
    </row>
    <row r="33" spans="1:5" ht="14.85" customHeight="1" x14ac:dyDescent="0.2">
      <c r="A33" s="121" t="s">
        <v>24</v>
      </c>
      <c r="B33" s="121"/>
      <c r="C33" s="121"/>
      <c r="D33" s="121"/>
      <c r="E33" s="121"/>
    </row>
    <row r="34" spans="1:5" ht="14.85" customHeight="1" x14ac:dyDescent="0.2">
      <c r="A34" s="52">
        <v>1</v>
      </c>
      <c r="B34" s="122" t="s">
        <v>206</v>
      </c>
      <c r="C34" s="122"/>
      <c r="D34" s="122"/>
      <c r="E34" s="54" t="s">
        <v>205</v>
      </c>
    </row>
    <row r="35" spans="1:5" ht="14.85" customHeight="1" x14ac:dyDescent="0.2">
      <c r="A35" s="52">
        <v>2</v>
      </c>
      <c r="B35" s="122" t="s">
        <v>25</v>
      </c>
      <c r="C35" s="122"/>
      <c r="D35" s="122"/>
      <c r="E35" s="60">
        <v>2650</v>
      </c>
    </row>
    <row r="36" spans="1:5" ht="25.5" x14ac:dyDescent="0.2">
      <c r="A36" s="52">
        <v>3</v>
      </c>
      <c r="B36" s="122" t="s">
        <v>26</v>
      </c>
      <c r="C36" s="122"/>
      <c r="D36" s="122"/>
      <c r="E36" s="83" t="s">
        <v>204</v>
      </c>
    </row>
    <row r="37" spans="1:5" ht="14.25" x14ac:dyDescent="0.2">
      <c r="A37" s="52">
        <v>4</v>
      </c>
      <c r="B37" s="122" t="s">
        <v>27</v>
      </c>
      <c r="C37" s="122"/>
      <c r="D37" s="122"/>
      <c r="E37" s="62">
        <v>45658</v>
      </c>
    </row>
    <row r="38" spans="1:5" ht="26.25" customHeight="1" x14ac:dyDescent="0.2">
      <c r="A38" s="126" t="s">
        <v>28</v>
      </c>
      <c r="B38" s="126"/>
      <c r="C38" s="126"/>
      <c r="D38" s="126"/>
      <c r="E38" s="126"/>
    </row>
    <row r="39" spans="1:5" ht="14.85" customHeight="1" x14ac:dyDescent="0.2">
      <c r="A39" s="19"/>
      <c r="B39" s="19"/>
      <c r="C39" s="19"/>
      <c r="D39" s="19"/>
      <c r="E39" s="19"/>
    </row>
    <row r="40" spans="1:5" ht="14.85" customHeight="1" x14ac:dyDescent="0.2">
      <c r="A40" s="107" t="s">
        <v>29</v>
      </c>
      <c r="B40" s="107"/>
      <c r="C40" s="107"/>
      <c r="D40" s="107"/>
      <c r="E40" s="107"/>
    </row>
    <row r="41" spans="1:5" ht="14.85" customHeight="1" x14ac:dyDescent="0.2">
      <c r="A41" s="56">
        <v>1</v>
      </c>
      <c r="B41" s="127" t="s">
        <v>30</v>
      </c>
      <c r="C41" s="127"/>
      <c r="D41" s="127"/>
      <c r="E41" s="33" t="s">
        <v>31</v>
      </c>
    </row>
    <row r="42" spans="1:5" ht="14.85" customHeight="1" x14ac:dyDescent="0.2">
      <c r="A42" s="34" t="s">
        <v>9</v>
      </c>
      <c r="B42" s="119" t="s">
        <v>32</v>
      </c>
      <c r="C42" s="119"/>
      <c r="D42" s="119"/>
      <c r="E42" s="63">
        <f>E35</f>
        <v>2650</v>
      </c>
    </row>
    <row r="43" spans="1:5" ht="14.85" customHeight="1" x14ac:dyDescent="0.2">
      <c r="A43" s="34" t="s">
        <v>11</v>
      </c>
      <c r="B43" s="119" t="s">
        <v>33</v>
      </c>
      <c r="C43" s="119"/>
      <c r="D43" s="119"/>
      <c r="E43" s="67">
        <v>0</v>
      </c>
    </row>
    <row r="44" spans="1:5" ht="14.85" customHeight="1" x14ac:dyDescent="0.2">
      <c r="A44" s="34" t="s">
        <v>13</v>
      </c>
      <c r="B44" s="119" t="s">
        <v>34</v>
      </c>
      <c r="C44" s="119"/>
      <c r="D44" s="119"/>
      <c r="E44" s="67">
        <v>0</v>
      </c>
    </row>
    <row r="45" spans="1:5" ht="14.85" customHeight="1" x14ac:dyDescent="0.2">
      <c r="A45" s="34" t="s">
        <v>15</v>
      </c>
      <c r="B45" s="119" t="s">
        <v>35</v>
      </c>
      <c r="C45" s="119"/>
      <c r="D45" s="119"/>
      <c r="E45" s="67">
        <v>0</v>
      </c>
    </row>
    <row r="46" spans="1:5" ht="14.85" customHeight="1" x14ac:dyDescent="0.2">
      <c r="A46" s="34" t="s">
        <v>36</v>
      </c>
      <c r="B46" s="119" t="s">
        <v>37</v>
      </c>
      <c r="C46" s="119"/>
      <c r="D46" s="119"/>
      <c r="E46" s="67">
        <v>0</v>
      </c>
    </row>
    <row r="47" spans="1:5" ht="14.85" customHeight="1" x14ac:dyDescent="0.2">
      <c r="A47" s="34" t="s">
        <v>38</v>
      </c>
      <c r="B47" s="119" t="s">
        <v>39</v>
      </c>
      <c r="C47" s="119"/>
      <c r="D47" s="119"/>
      <c r="E47" s="67">
        <v>0</v>
      </c>
    </row>
    <row r="48" spans="1:5" ht="14.85" customHeight="1" x14ac:dyDescent="0.2">
      <c r="A48" s="34" t="s">
        <v>40</v>
      </c>
      <c r="B48" s="119" t="s">
        <v>41</v>
      </c>
      <c r="C48" s="119"/>
      <c r="D48" s="119"/>
      <c r="E48" s="67">
        <v>0</v>
      </c>
    </row>
    <row r="49" spans="1:5" ht="14.85" customHeight="1" x14ac:dyDescent="0.2">
      <c r="A49" s="34" t="s">
        <v>42</v>
      </c>
      <c r="B49" s="119" t="s">
        <v>43</v>
      </c>
      <c r="C49" s="119"/>
      <c r="D49" s="119"/>
      <c r="E49" s="67">
        <v>0</v>
      </c>
    </row>
    <row r="50" spans="1:5" ht="14.85" customHeight="1" x14ac:dyDescent="0.2">
      <c r="A50" s="114" t="s">
        <v>44</v>
      </c>
      <c r="B50" s="114"/>
      <c r="C50" s="114"/>
      <c r="D50" s="114"/>
      <c r="E50" s="65">
        <f>SUM(E42:E49)</f>
        <v>2650</v>
      </c>
    </row>
    <row r="51" spans="1:5" ht="14.85" customHeight="1" x14ac:dyDescent="0.2">
      <c r="A51" s="110"/>
      <c r="B51" s="110"/>
      <c r="C51" s="110"/>
      <c r="D51" s="110"/>
      <c r="E51" s="110"/>
    </row>
    <row r="52" spans="1:5" ht="14.85" customHeight="1" x14ac:dyDescent="0.2">
      <c r="A52" s="107" t="s">
        <v>45</v>
      </c>
      <c r="B52" s="107"/>
      <c r="C52" s="107"/>
      <c r="D52" s="107"/>
      <c r="E52" s="107"/>
    </row>
    <row r="53" spans="1:5" ht="26.85" customHeight="1" x14ac:dyDescent="0.2">
      <c r="A53" s="56">
        <v>2</v>
      </c>
      <c r="B53" s="127" t="s">
        <v>108</v>
      </c>
      <c r="C53" s="127"/>
      <c r="D53" s="127"/>
      <c r="E53" s="33" t="s">
        <v>31</v>
      </c>
    </row>
    <row r="54" spans="1:5" ht="30.75" customHeight="1" x14ac:dyDescent="0.2">
      <c r="A54" s="66" t="s">
        <v>9</v>
      </c>
      <c r="B54" s="128" t="s">
        <v>261</v>
      </c>
      <c r="C54" s="128"/>
      <c r="D54" s="128"/>
      <c r="E54" s="88">
        <v>0</v>
      </c>
    </row>
    <row r="55" spans="1:5" ht="14.85" customHeight="1" x14ac:dyDescent="0.2">
      <c r="A55" s="66" t="s">
        <v>11</v>
      </c>
      <c r="B55" s="128" t="s">
        <v>259</v>
      </c>
      <c r="C55" s="128"/>
      <c r="D55" s="128"/>
      <c r="E55" s="63">
        <v>594</v>
      </c>
    </row>
    <row r="56" spans="1:5" ht="14.85" customHeight="1" x14ac:dyDescent="0.2">
      <c r="A56" s="66" t="s">
        <v>13</v>
      </c>
      <c r="B56" s="128" t="s">
        <v>260</v>
      </c>
      <c r="C56" s="128"/>
      <c r="D56" s="128"/>
      <c r="E56" s="63">
        <v>20</v>
      </c>
    </row>
    <row r="57" spans="1:5" ht="14.85" customHeight="1" x14ac:dyDescent="0.2">
      <c r="A57" s="66" t="s">
        <v>15</v>
      </c>
      <c r="B57" s="128" t="s">
        <v>46</v>
      </c>
      <c r="C57" s="128"/>
      <c r="D57" s="128"/>
      <c r="E57" s="67">
        <v>0</v>
      </c>
    </row>
    <row r="58" spans="1:5" ht="14.85" customHeight="1" x14ac:dyDescent="0.2">
      <c r="A58" s="66" t="s">
        <v>36</v>
      </c>
      <c r="B58" s="128" t="s">
        <v>47</v>
      </c>
      <c r="C58" s="128"/>
      <c r="D58" s="128"/>
      <c r="E58" s="63">
        <v>11</v>
      </c>
    </row>
    <row r="59" spans="1:5" ht="14.85" customHeight="1" x14ac:dyDescent="0.2">
      <c r="A59" s="66" t="s">
        <v>38</v>
      </c>
      <c r="B59" s="128" t="s">
        <v>43</v>
      </c>
      <c r="C59" s="128"/>
      <c r="D59" s="128"/>
      <c r="E59" s="67">
        <v>0</v>
      </c>
    </row>
    <row r="60" spans="1:5" ht="14.85" customHeight="1" x14ac:dyDescent="0.2">
      <c r="A60" s="129" t="s">
        <v>48</v>
      </c>
      <c r="B60" s="129"/>
      <c r="C60" s="129"/>
      <c r="D60" s="129"/>
      <c r="E60" s="65">
        <f>SUM(E54:E59)</f>
        <v>625</v>
      </c>
    </row>
    <row r="61" spans="1:5" ht="14.85" customHeight="1" x14ac:dyDescent="0.2">
      <c r="A61" s="130" t="s">
        <v>49</v>
      </c>
      <c r="B61" s="130"/>
      <c r="C61" s="130"/>
      <c r="D61" s="130"/>
      <c r="E61" s="130"/>
    </row>
    <row r="62" spans="1:5" ht="14.85" customHeight="1" x14ac:dyDescent="0.2">
      <c r="A62" s="110"/>
      <c r="B62" s="110"/>
      <c r="C62" s="110"/>
      <c r="D62" s="110"/>
      <c r="E62" s="110"/>
    </row>
    <row r="63" spans="1:5" ht="14.85" customHeight="1" x14ac:dyDescent="0.2">
      <c r="A63" s="107" t="s">
        <v>50</v>
      </c>
      <c r="B63" s="107"/>
      <c r="C63" s="107"/>
      <c r="D63" s="107"/>
      <c r="E63" s="107"/>
    </row>
    <row r="64" spans="1:5" ht="14.85" customHeight="1" x14ac:dyDescent="0.2">
      <c r="A64" s="56">
        <v>3</v>
      </c>
      <c r="B64" s="127" t="s">
        <v>51</v>
      </c>
      <c r="C64" s="127"/>
      <c r="D64" s="127"/>
      <c r="E64" s="33" t="s">
        <v>31</v>
      </c>
    </row>
    <row r="65" spans="1:5" ht="14.85" customHeight="1" x14ac:dyDescent="0.2">
      <c r="A65" s="34" t="s">
        <v>9</v>
      </c>
      <c r="B65" s="119" t="s">
        <v>52</v>
      </c>
      <c r="C65" s="119"/>
      <c r="D65" s="119"/>
      <c r="E65" s="68">
        <f>'Res. Ins. Div.'!D10</f>
        <v>0</v>
      </c>
    </row>
    <row r="66" spans="1:5" ht="14.85" customHeight="1" x14ac:dyDescent="0.2">
      <c r="A66" s="34" t="s">
        <v>11</v>
      </c>
      <c r="B66" s="119" t="s">
        <v>53</v>
      </c>
      <c r="C66" s="119"/>
      <c r="D66" s="119"/>
      <c r="E66" s="69">
        <v>0</v>
      </c>
    </row>
    <row r="67" spans="1:5" ht="14.85" customHeight="1" x14ac:dyDescent="0.2">
      <c r="A67" s="34" t="s">
        <v>13</v>
      </c>
      <c r="B67" s="119" t="s">
        <v>54</v>
      </c>
      <c r="C67" s="119"/>
      <c r="D67" s="119"/>
      <c r="E67" s="69">
        <v>0</v>
      </c>
    </row>
    <row r="68" spans="1:5" ht="14.85" customHeight="1" x14ac:dyDescent="0.2">
      <c r="A68" s="34" t="s">
        <v>15</v>
      </c>
      <c r="B68" s="119" t="s">
        <v>224</v>
      </c>
      <c r="C68" s="119"/>
      <c r="D68" s="119"/>
      <c r="E68" s="68">
        <f>Diárias!F14</f>
        <v>600</v>
      </c>
    </row>
    <row r="69" spans="1:5" ht="14.85" customHeight="1" x14ac:dyDescent="0.2">
      <c r="A69" s="131" t="s">
        <v>55</v>
      </c>
      <c r="B69" s="131"/>
      <c r="C69" s="131"/>
      <c r="D69" s="131"/>
      <c r="E69" s="70">
        <f>SUM(E65:E68)</f>
        <v>600</v>
      </c>
    </row>
    <row r="70" spans="1:5" ht="14.85" customHeight="1" x14ac:dyDescent="0.2">
      <c r="A70" s="132" t="s">
        <v>56</v>
      </c>
      <c r="B70" s="132"/>
      <c r="C70" s="132"/>
      <c r="D70" s="132"/>
      <c r="E70" s="132"/>
    </row>
    <row r="71" spans="1:5" ht="14.85" customHeight="1" x14ac:dyDescent="0.2">
      <c r="A71" s="110"/>
      <c r="B71" s="110"/>
      <c r="C71" s="110"/>
      <c r="D71" s="110"/>
      <c r="E71" s="110"/>
    </row>
    <row r="72" spans="1:5" ht="14.85" customHeight="1" x14ac:dyDescent="0.2">
      <c r="A72" s="107" t="s">
        <v>57</v>
      </c>
      <c r="B72" s="107"/>
      <c r="C72" s="107"/>
      <c r="D72" s="107"/>
      <c r="E72" s="107"/>
    </row>
    <row r="73" spans="1:5" ht="14.85" customHeight="1" x14ac:dyDescent="0.2">
      <c r="A73" s="133" t="s">
        <v>58</v>
      </c>
      <c r="B73" s="133"/>
      <c r="C73" s="133"/>
      <c r="D73" s="133"/>
      <c r="E73" s="133"/>
    </row>
    <row r="74" spans="1:5" ht="14.85" customHeight="1" x14ac:dyDescent="0.2">
      <c r="A74" s="56" t="s">
        <v>59</v>
      </c>
      <c r="B74" s="127" t="s">
        <v>58</v>
      </c>
      <c r="C74" s="127"/>
      <c r="D74" s="33" t="s">
        <v>60</v>
      </c>
      <c r="E74" s="33" t="s">
        <v>31</v>
      </c>
    </row>
    <row r="75" spans="1:5" ht="14.85" customHeight="1" x14ac:dyDescent="0.2">
      <c r="A75" s="34" t="s">
        <v>9</v>
      </c>
      <c r="B75" s="119" t="s">
        <v>61</v>
      </c>
      <c r="C75" s="119"/>
      <c r="D75" s="71">
        <v>0.2</v>
      </c>
      <c r="E75" s="72">
        <f>E50*D75</f>
        <v>530</v>
      </c>
    </row>
    <row r="76" spans="1:5" ht="14.25" x14ac:dyDescent="0.2">
      <c r="A76" s="34" t="s">
        <v>11</v>
      </c>
      <c r="B76" s="119" t="s">
        <v>62</v>
      </c>
      <c r="C76" s="119"/>
      <c r="D76" s="71">
        <v>0.08</v>
      </c>
      <c r="E76" s="72">
        <f>E50*D76</f>
        <v>212</v>
      </c>
    </row>
    <row r="77" spans="1:5" ht="22.5" customHeight="1" x14ac:dyDescent="0.2">
      <c r="A77" s="34" t="s">
        <v>13</v>
      </c>
      <c r="B77" s="119" t="s">
        <v>63</v>
      </c>
      <c r="C77" s="119"/>
      <c r="D77" s="73">
        <v>0.03</v>
      </c>
      <c r="E77" s="72">
        <f>E50*D77</f>
        <v>79.5</v>
      </c>
    </row>
    <row r="78" spans="1:5" ht="14.85" customHeight="1" x14ac:dyDescent="0.2">
      <c r="A78" s="34" t="s">
        <v>15</v>
      </c>
      <c r="B78" s="119" t="s">
        <v>64</v>
      </c>
      <c r="C78" s="119"/>
      <c r="D78" s="71">
        <v>2.5000000000000001E-2</v>
      </c>
      <c r="E78" s="72">
        <f>E50*D78</f>
        <v>66.25</v>
      </c>
    </row>
    <row r="79" spans="1:5" ht="14.85" customHeight="1" x14ac:dyDescent="0.2">
      <c r="A79" s="34" t="s">
        <v>36</v>
      </c>
      <c r="B79" s="119" t="s">
        <v>65</v>
      </c>
      <c r="C79" s="119"/>
      <c r="D79" s="71">
        <v>1.4999999999999999E-2</v>
      </c>
      <c r="E79" s="72">
        <f>E50*D79</f>
        <v>39.75</v>
      </c>
    </row>
    <row r="80" spans="1:5" ht="14.85" customHeight="1" x14ac:dyDescent="0.2">
      <c r="A80" s="34" t="s">
        <v>38</v>
      </c>
      <c r="B80" s="119" t="s">
        <v>66</v>
      </c>
      <c r="C80" s="119"/>
      <c r="D80" s="71">
        <v>0.01</v>
      </c>
      <c r="E80" s="72">
        <f>E50*D80</f>
        <v>26.5</v>
      </c>
    </row>
    <row r="81" spans="1:5" ht="14.85" customHeight="1" x14ac:dyDescent="0.2">
      <c r="A81" s="34" t="s">
        <v>40</v>
      </c>
      <c r="B81" s="119" t="s">
        <v>67</v>
      </c>
      <c r="C81" s="119"/>
      <c r="D81" s="71">
        <v>6.0000000000000001E-3</v>
      </c>
      <c r="E81" s="72">
        <f>E50*D81</f>
        <v>15.9</v>
      </c>
    </row>
    <row r="82" spans="1:5" ht="14.85" customHeight="1" x14ac:dyDescent="0.2">
      <c r="A82" s="34" t="s">
        <v>42</v>
      </c>
      <c r="B82" s="119" t="s">
        <v>68</v>
      </c>
      <c r="C82" s="119"/>
      <c r="D82" s="71">
        <v>2E-3</v>
      </c>
      <c r="E82" s="72">
        <f>E50*D82</f>
        <v>5.3</v>
      </c>
    </row>
    <row r="83" spans="1:5" ht="14.25" x14ac:dyDescent="0.2">
      <c r="A83" s="131" t="s">
        <v>69</v>
      </c>
      <c r="B83" s="131"/>
      <c r="C83" s="131"/>
      <c r="D83" s="74">
        <f>SUM(D75:D82)</f>
        <v>0.3680000000000001</v>
      </c>
      <c r="E83" s="70">
        <f>SUM(E75:E82)</f>
        <v>975.19999999999993</v>
      </c>
    </row>
    <row r="84" spans="1:5" ht="23.25" customHeight="1" x14ac:dyDescent="0.2">
      <c r="A84" s="132" t="s">
        <v>70</v>
      </c>
      <c r="B84" s="132"/>
      <c r="C84" s="132"/>
      <c r="D84" s="132"/>
      <c r="E84" s="132"/>
    </row>
    <row r="85" spans="1:5" ht="14.85" customHeight="1" x14ac:dyDescent="0.2">
      <c r="A85" s="134" t="s">
        <v>71</v>
      </c>
      <c r="B85" s="134"/>
      <c r="C85" s="134"/>
      <c r="D85" s="134"/>
      <c r="E85" s="134"/>
    </row>
    <row r="86" spans="1:5" ht="14.85" customHeight="1" x14ac:dyDescent="0.2">
      <c r="A86" s="110"/>
      <c r="B86" s="110"/>
      <c r="C86" s="110"/>
      <c r="D86" s="110"/>
      <c r="E86" s="110"/>
    </row>
    <row r="87" spans="1:5" ht="14.85" customHeight="1" x14ac:dyDescent="0.2">
      <c r="A87" s="133" t="s">
        <v>72</v>
      </c>
      <c r="B87" s="133"/>
      <c r="C87" s="133"/>
      <c r="D87" s="133"/>
      <c r="E87" s="133"/>
    </row>
    <row r="88" spans="1:5" ht="14.85" customHeight="1" x14ac:dyDescent="0.2">
      <c r="A88" s="56" t="s">
        <v>11</v>
      </c>
      <c r="B88" s="127" t="s">
        <v>72</v>
      </c>
      <c r="C88" s="127"/>
      <c r="D88" s="33" t="s">
        <v>60</v>
      </c>
      <c r="E88" s="33" t="s">
        <v>31</v>
      </c>
    </row>
    <row r="89" spans="1:5" ht="14.85" customHeight="1" x14ac:dyDescent="0.2">
      <c r="A89" s="34" t="s">
        <v>9</v>
      </c>
      <c r="B89" s="119" t="s">
        <v>73</v>
      </c>
      <c r="C89" s="119"/>
      <c r="D89" s="84">
        <v>8.3299999999999999E-2</v>
      </c>
      <c r="E89" s="72">
        <f>E50*D89</f>
        <v>220.745</v>
      </c>
    </row>
    <row r="90" spans="1:5" ht="14.85" customHeight="1" x14ac:dyDescent="0.2">
      <c r="A90" s="34" t="s">
        <v>11</v>
      </c>
      <c r="B90" s="119" t="s">
        <v>226</v>
      </c>
      <c r="C90" s="119"/>
      <c r="D90" s="84">
        <v>0.1203</v>
      </c>
      <c r="E90" s="72">
        <f>E50*D90</f>
        <v>318.79500000000002</v>
      </c>
    </row>
    <row r="91" spans="1:5" ht="14.85" customHeight="1" x14ac:dyDescent="0.2">
      <c r="A91" s="34" t="s">
        <v>13</v>
      </c>
      <c r="B91" s="119" t="s">
        <v>74</v>
      </c>
      <c r="C91" s="119"/>
      <c r="D91" s="84">
        <v>3.7000000000000002E-3</v>
      </c>
      <c r="E91" s="72">
        <f>D91*E50</f>
        <v>9.8049999999999997</v>
      </c>
    </row>
    <row r="92" spans="1:5" ht="14.85" customHeight="1" x14ac:dyDescent="0.2">
      <c r="A92" s="34" t="s">
        <v>15</v>
      </c>
      <c r="B92" s="119" t="s">
        <v>75</v>
      </c>
      <c r="C92" s="119"/>
      <c r="D92" s="84">
        <v>1.8499999999999999E-2</v>
      </c>
      <c r="E92" s="72">
        <f>E50*D92</f>
        <v>49.024999999999999</v>
      </c>
    </row>
    <row r="93" spans="1:5" ht="14.85" customHeight="1" x14ac:dyDescent="0.2">
      <c r="A93" s="34" t="s">
        <v>36</v>
      </c>
      <c r="B93" s="119" t="s">
        <v>76</v>
      </c>
      <c r="C93" s="119"/>
      <c r="D93" s="84">
        <v>1.2999999999999999E-2</v>
      </c>
      <c r="E93" s="72">
        <f>E50*D93</f>
        <v>34.449999999999996</v>
      </c>
    </row>
    <row r="94" spans="1:5" ht="14.85" customHeight="1" x14ac:dyDescent="0.2">
      <c r="A94" s="34" t="s">
        <v>38</v>
      </c>
      <c r="B94" s="119" t="s">
        <v>77</v>
      </c>
      <c r="C94" s="119"/>
      <c r="D94" s="84">
        <v>2.9899999999999999E-2</v>
      </c>
      <c r="E94" s="72">
        <f>E50*D94</f>
        <v>79.234999999999999</v>
      </c>
    </row>
    <row r="95" spans="1:5" ht="14.85" customHeight="1" x14ac:dyDescent="0.2">
      <c r="A95" s="34" t="s">
        <v>40</v>
      </c>
      <c r="B95" s="119" t="s">
        <v>78</v>
      </c>
      <c r="C95" s="119"/>
      <c r="D95" s="84">
        <v>1.3299999999999999E-2</v>
      </c>
      <c r="E95" s="72">
        <f>E50*D95</f>
        <v>35.244999999999997</v>
      </c>
    </row>
    <row r="96" spans="1:5" ht="14.85" customHeight="1" x14ac:dyDescent="0.2">
      <c r="A96" s="131" t="s">
        <v>69</v>
      </c>
      <c r="B96" s="131"/>
      <c r="C96" s="131"/>
      <c r="D96" s="74">
        <f>SUM(D89:D95)</f>
        <v>0.28199999999999997</v>
      </c>
      <c r="E96" s="70">
        <f>SUM(E89:E95)</f>
        <v>747.3</v>
      </c>
    </row>
    <row r="97" spans="1:5" ht="14.85" customHeight="1" x14ac:dyDescent="0.2">
      <c r="A97" s="110"/>
      <c r="B97" s="110"/>
      <c r="C97" s="110"/>
      <c r="D97" s="110"/>
      <c r="E97" s="110"/>
    </row>
    <row r="98" spans="1:5" ht="14.85" customHeight="1" x14ac:dyDescent="0.2">
      <c r="A98" s="133" t="s">
        <v>79</v>
      </c>
      <c r="B98" s="133"/>
      <c r="C98" s="133"/>
      <c r="D98" s="133"/>
      <c r="E98" s="133"/>
    </row>
    <row r="99" spans="1:5" ht="14.85" customHeight="1" x14ac:dyDescent="0.2">
      <c r="A99" s="56" t="s">
        <v>13</v>
      </c>
      <c r="B99" s="127" t="s">
        <v>79</v>
      </c>
      <c r="C99" s="127"/>
      <c r="D99" s="33" t="s">
        <v>60</v>
      </c>
      <c r="E99" s="33" t="s">
        <v>31</v>
      </c>
    </row>
    <row r="100" spans="1:5" ht="14.85" customHeight="1" x14ac:dyDescent="0.2">
      <c r="A100" s="34" t="s">
        <v>9</v>
      </c>
      <c r="B100" s="119" t="s">
        <v>80</v>
      </c>
      <c r="C100" s="119"/>
      <c r="D100" s="79">
        <v>1.6500000000000001E-2</v>
      </c>
      <c r="E100" s="76">
        <f>E50*D100</f>
        <v>43.725000000000001</v>
      </c>
    </row>
    <row r="101" spans="1:5" ht="14.85" customHeight="1" x14ac:dyDescent="0.2">
      <c r="A101" s="34" t="s">
        <v>11</v>
      </c>
      <c r="B101" s="119" t="s">
        <v>81</v>
      </c>
      <c r="C101" s="119"/>
      <c r="D101" s="85">
        <v>3.7999999999999999E-2</v>
      </c>
      <c r="E101" s="76">
        <f>E50*D101</f>
        <v>100.7</v>
      </c>
    </row>
    <row r="102" spans="1:5" ht="14.85" customHeight="1" x14ac:dyDescent="0.2">
      <c r="A102" s="34" t="s">
        <v>13</v>
      </c>
      <c r="B102" s="119" t="s">
        <v>82</v>
      </c>
      <c r="C102" s="119"/>
      <c r="D102" s="85">
        <v>0.04</v>
      </c>
      <c r="E102" s="76">
        <f>E50*D102</f>
        <v>106</v>
      </c>
    </row>
    <row r="103" spans="1:5" ht="14.85" customHeight="1" x14ac:dyDescent="0.2">
      <c r="A103" s="131" t="s">
        <v>69</v>
      </c>
      <c r="B103" s="131"/>
      <c r="C103" s="131"/>
      <c r="D103" s="74">
        <f>SUM(D100:D102)</f>
        <v>9.4500000000000001E-2</v>
      </c>
      <c r="E103" s="70">
        <f>SUM(E100:E102)</f>
        <v>250.42500000000001</v>
      </c>
    </row>
    <row r="104" spans="1:5" ht="14.85" customHeight="1" x14ac:dyDescent="0.2">
      <c r="A104" s="21"/>
      <c r="B104" s="21"/>
      <c r="C104" s="21"/>
      <c r="D104" s="21"/>
      <c r="E104" s="21"/>
    </row>
    <row r="105" spans="1:5" ht="14.85" customHeight="1" x14ac:dyDescent="0.2">
      <c r="A105" s="133" t="s">
        <v>83</v>
      </c>
      <c r="B105" s="133"/>
      <c r="C105" s="133"/>
      <c r="D105" s="133"/>
      <c r="E105" s="133"/>
    </row>
    <row r="106" spans="1:5" ht="14.85" customHeight="1" x14ac:dyDescent="0.2">
      <c r="A106" s="56" t="s">
        <v>15</v>
      </c>
      <c r="B106" s="127" t="s">
        <v>83</v>
      </c>
      <c r="C106" s="127"/>
      <c r="D106" s="33" t="s">
        <v>60</v>
      </c>
      <c r="E106" s="33" t="s">
        <v>31</v>
      </c>
    </row>
    <row r="107" spans="1:5" ht="14.85" customHeight="1" x14ac:dyDescent="0.2">
      <c r="A107" s="34" t="s">
        <v>9</v>
      </c>
      <c r="B107" s="122" t="s">
        <v>84</v>
      </c>
      <c r="C107" s="122"/>
      <c r="D107" s="78">
        <v>0.1038</v>
      </c>
      <c r="E107" s="72">
        <f>E50*D107</f>
        <v>275.07</v>
      </c>
    </row>
    <row r="108" spans="1:5" ht="14.85" customHeight="1" x14ac:dyDescent="0.2">
      <c r="A108" s="131" t="s">
        <v>69</v>
      </c>
      <c r="B108" s="131"/>
      <c r="C108" s="131"/>
      <c r="D108" s="74">
        <v>0.1038</v>
      </c>
      <c r="E108" s="70">
        <f>SUM(E107)</f>
        <v>275.07</v>
      </c>
    </row>
    <row r="109" spans="1:5" ht="14.85" customHeight="1" x14ac:dyDescent="0.2">
      <c r="A109" s="110"/>
      <c r="B109" s="110"/>
      <c r="C109" s="110"/>
      <c r="D109" s="110"/>
      <c r="E109" s="110"/>
    </row>
    <row r="110" spans="1:5" ht="14.85" customHeight="1" x14ac:dyDescent="0.2">
      <c r="A110" s="107" t="s">
        <v>85</v>
      </c>
      <c r="B110" s="107"/>
      <c r="C110" s="107"/>
      <c r="D110" s="107"/>
      <c r="E110" s="107"/>
    </row>
    <row r="111" spans="1:5" ht="14.85" customHeight="1" x14ac:dyDescent="0.2">
      <c r="A111" s="56">
        <v>4</v>
      </c>
      <c r="B111" s="135" t="s">
        <v>86</v>
      </c>
      <c r="C111" s="135"/>
      <c r="D111" s="59" t="s">
        <v>60</v>
      </c>
      <c r="E111" s="33" t="s">
        <v>31</v>
      </c>
    </row>
    <row r="112" spans="1:5" ht="14.85" customHeight="1" x14ac:dyDescent="0.2">
      <c r="A112" s="34" t="s">
        <v>59</v>
      </c>
      <c r="B112" s="119" t="s">
        <v>58</v>
      </c>
      <c r="C112" s="119"/>
      <c r="D112" s="79">
        <v>0.36799999999999999</v>
      </c>
      <c r="E112" s="72">
        <f>E83</f>
        <v>975.19999999999993</v>
      </c>
    </row>
    <row r="113" spans="1:5" ht="14.85" customHeight="1" x14ac:dyDescent="0.2">
      <c r="A113" s="34" t="s">
        <v>87</v>
      </c>
      <c r="B113" s="119" t="s">
        <v>72</v>
      </c>
      <c r="C113" s="119"/>
      <c r="D113" s="79">
        <v>0.28199999999999997</v>
      </c>
      <c r="E113" s="72">
        <f>E96</f>
        <v>747.3</v>
      </c>
    </row>
    <row r="114" spans="1:5" ht="14.85" customHeight="1" x14ac:dyDescent="0.2">
      <c r="A114" s="34" t="s">
        <v>88</v>
      </c>
      <c r="B114" s="119" t="s">
        <v>79</v>
      </c>
      <c r="C114" s="119"/>
      <c r="D114" s="79">
        <v>9.4500000000000001E-2</v>
      </c>
      <c r="E114" s="72">
        <f>E103</f>
        <v>250.42500000000001</v>
      </c>
    </row>
    <row r="115" spans="1:5" ht="14.85" customHeight="1" x14ac:dyDescent="0.2">
      <c r="A115" s="34" t="s">
        <v>89</v>
      </c>
      <c r="B115" s="119" t="s">
        <v>83</v>
      </c>
      <c r="C115" s="119"/>
      <c r="D115" s="79">
        <v>0.1038</v>
      </c>
      <c r="E115" s="72">
        <f>E108</f>
        <v>275.07</v>
      </c>
    </row>
    <row r="116" spans="1:5" ht="14.85" customHeight="1" x14ac:dyDescent="0.2">
      <c r="A116" s="34" t="s">
        <v>90</v>
      </c>
      <c r="B116" s="122" t="s">
        <v>43</v>
      </c>
      <c r="C116" s="122"/>
      <c r="D116" s="80" t="s">
        <v>91</v>
      </c>
      <c r="E116" s="64">
        <v>0</v>
      </c>
    </row>
    <row r="117" spans="1:5" ht="14.85" customHeight="1" x14ac:dyDescent="0.2">
      <c r="A117" s="131" t="s">
        <v>69</v>
      </c>
      <c r="B117" s="131"/>
      <c r="C117" s="131"/>
      <c r="D117" s="74">
        <v>0.84830000000000005</v>
      </c>
      <c r="E117" s="70">
        <f>SUM(E112:E116)</f>
        <v>2247.9949999999999</v>
      </c>
    </row>
    <row r="118" spans="1:5" ht="14.85" customHeight="1" x14ac:dyDescent="0.2">
      <c r="A118" s="110"/>
      <c r="B118" s="110"/>
      <c r="C118" s="110"/>
      <c r="D118" s="110"/>
      <c r="E118" s="110"/>
    </row>
    <row r="119" spans="1:5" ht="14.85" customHeight="1" x14ac:dyDescent="0.2">
      <c r="A119" s="107" t="s">
        <v>92</v>
      </c>
      <c r="B119" s="107"/>
      <c r="C119" s="107"/>
      <c r="D119" s="107"/>
      <c r="E119" s="107"/>
    </row>
    <row r="120" spans="1:5" ht="14.85" customHeight="1" x14ac:dyDescent="0.2">
      <c r="A120" s="56">
        <v>5</v>
      </c>
      <c r="B120" s="127" t="s">
        <v>93</v>
      </c>
      <c r="C120" s="127"/>
      <c r="D120" s="33" t="s">
        <v>60</v>
      </c>
      <c r="E120" s="33" t="s">
        <v>31</v>
      </c>
    </row>
    <row r="121" spans="1:5" ht="14.85" customHeight="1" x14ac:dyDescent="0.2">
      <c r="A121" s="34" t="s">
        <v>9</v>
      </c>
      <c r="B121" s="119" t="s">
        <v>109</v>
      </c>
      <c r="C121" s="119"/>
      <c r="D121" s="86">
        <v>0.03</v>
      </c>
      <c r="E121" s="76">
        <f>E137*D121</f>
        <v>183.68984999999998</v>
      </c>
    </row>
    <row r="122" spans="1:5" ht="14.85" customHeight="1" x14ac:dyDescent="0.2">
      <c r="A122" s="34" t="s">
        <v>15</v>
      </c>
      <c r="B122" s="119" t="s">
        <v>94</v>
      </c>
      <c r="C122" s="119"/>
      <c r="D122" s="79">
        <v>9.2499999999999999E-2</v>
      </c>
      <c r="E122" s="76">
        <f>(E137+E121+E124)*9.25/85.75</f>
        <v>725.16075740087467</v>
      </c>
    </row>
    <row r="123" spans="1:5" ht="14.85" customHeight="1" x14ac:dyDescent="0.2">
      <c r="A123" s="34" t="s">
        <v>36</v>
      </c>
      <c r="B123" s="119" t="s">
        <v>95</v>
      </c>
      <c r="C123" s="119"/>
      <c r="D123" s="79">
        <v>0.05</v>
      </c>
      <c r="E123" s="76">
        <f>(E137+E121+E124)*5/85.75</f>
        <v>391.97878778425661</v>
      </c>
    </row>
    <row r="124" spans="1:5" ht="14.85" customHeight="1" x14ac:dyDescent="0.2">
      <c r="A124" s="34" t="s">
        <v>38</v>
      </c>
      <c r="B124" s="119" t="s">
        <v>96</v>
      </c>
      <c r="C124" s="119"/>
      <c r="D124" s="79">
        <v>6.7900000000000002E-2</v>
      </c>
      <c r="E124" s="76">
        <f>E137*D124</f>
        <v>415.75136050000003</v>
      </c>
    </row>
    <row r="125" spans="1:5" ht="14.85" customHeight="1" x14ac:dyDescent="0.2">
      <c r="A125" s="131" t="s">
        <v>69</v>
      </c>
      <c r="B125" s="131"/>
      <c r="C125" s="131"/>
      <c r="D125" s="74">
        <f>SUM(D121:D124)</f>
        <v>0.2404</v>
      </c>
      <c r="E125" s="81">
        <f>SUM(E121:E124)</f>
        <v>1716.5807556851314</v>
      </c>
    </row>
    <row r="126" spans="1:5" ht="14.85" customHeight="1" x14ac:dyDescent="0.2">
      <c r="A126" s="134" t="s">
        <v>98</v>
      </c>
      <c r="B126" s="134"/>
      <c r="C126" s="134"/>
      <c r="D126" s="134"/>
      <c r="E126" s="134"/>
    </row>
    <row r="127" spans="1:5" ht="14.85" customHeight="1" x14ac:dyDescent="0.2">
      <c r="A127" s="134" t="s">
        <v>99</v>
      </c>
      <c r="B127" s="134"/>
      <c r="C127" s="134"/>
      <c r="D127" s="134"/>
      <c r="E127" s="134"/>
    </row>
    <row r="128" spans="1:5" ht="14.85" customHeight="1" x14ac:dyDescent="0.2">
      <c r="A128" s="20"/>
      <c r="B128" s="20"/>
      <c r="C128" s="20"/>
      <c r="D128" s="20"/>
      <c r="E128" s="20"/>
    </row>
    <row r="129" spans="1:5" ht="14.85" customHeight="1" x14ac:dyDescent="0.2">
      <c r="A129" s="107" t="s">
        <v>100</v>
      </c>
      <c r="B129" s="107"/>
      <c r="C129" s="107"/>
      <c r="D129" s="107"/>
      <c r="E129" s="107"/>
    </row>
    <row r="130" spans="1:5" ht="14.85" customHeight="1" x14ac:dyDescent="0.2">
      <c r="A130" s="136" t="s">
        <v>101</v>
      </c>
      <c r="B130" s="136"/>
      <c r="C130" s="136"/>
      <c r="D130" s="136"/>
      <c r="E130" s="136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35" t="s">
        <v>102</v>
      </c>
      <c r="B132" s="135"/>
      <c r="C132" s="135"/>
      <c r="D132" s="135"/>
      <c r="E132" s="33" t="s">
        <v>31</v>
      </c>
    </row>
    <row r="133" spans="1:5" ht="14.85" customHeight="1" x14ac:dyDescent="0.2">
      <c r="A133" s="34" t="s">
        <v>9</v>
      </c>
      <c r="B133" s="122" t="s">
        <v>103</v>
      </c>
      <c r="C133" s="122"/>
      <c r="D133" s="122"/>
      <c r="E133" s="72">
        <f>E50</f>
        <v>2650</v>
      </c>
    </row>
    <row r="134" spans="1:5" ht="14.85" customHeight="1" x14ac:dyDescent="0.2">
      <c r="A134" s="34" t="s">
        <v>11</v>
      </c>
      <c r="B134" s="122" t="s">
        <v>104</v>
      </c>
      <c r="C134" s="122"/>
      <c r="D134" s="122"/>
      <c r="E134" s="72">
        <f>E60</f>
        <v>625</v>
      </c>
    </row>
    <row r="135" spans="1:5" ht="14.85" customHeight="1" x14ac:dyDescent="0.2">
      <c r="A135" s="34" t="s">
        <v>13</v>
      </c>
      <c r="B135" s="119" t="s">
        <v>278</v>
      </c>
      <c r="C135" s="119"/>
      <c r="D135" s="119"/>
      <c r="E135" s="72">
        <f>E69</f>
        <v>600</v>
      </c>
    </row>
    <row r="136" spans="1:5" ht="14.85" customHeight="1" x14ac:dyDescent="0.2">
      <c r="A136" s="34" t="s">
        <v>15</v>
      </c>
      <c r="B136" s="122" t="s">
        <v>105</v>
      </c>
      <c r="C136" s="122"/>
      <c r="D136" s="122"/>
      <c r="E136" s="72">
        <f>E117</f>
        <v>2247.9949999999999</v>
      </c>
    </row>
    <row r="137" spans="1:5" ht="14.85" customHeight="1" x14ac:dyDescent="0.2">
      <c r="A137" s="131" t="s">
        <v>106</v>
      </c>
      <c r="B137" s="131"/>
      <c r="C137" s="131"/>
      <c r="D137" s="131"/>
      <c r="E137" s="82">
        <f>SUM(E133:E136)</f>
        <v>6122.9949999999999</v>
      </c>
    </row>
    <row r="138" spans="1:5" ht="14.85" customHeight="1" x14ac:dyDescent="0.2">
      <c r="A138" s="34" t="s">
        <v>36</v>
      </c>
      <c r="B138" s="122" t="s">
        <v>107</v>
      </c>
      <c r="C138" s="122"/>
      <c r="D138" s="122"/>
      <c r="E138" s="76">
        <f>E125</f>
        <v>1716.5807556851314</v>
      </c>
    </row>
    <row r="139" spans="1:5" ht="14.85" customHeight="1" x14ac:dyDescent="0.2">
      <c r="A139" s="131" t="s">
        <v>230</v>
      </c>
      <c r="B139" s="131"/>
      <c r="C139" s="131"/>
      <c r="D139" s="131"/>
      <c r="E139" s="70">
        <f>SUM(E137:E138)</f>
        <v>7839.5757556851313</v>
      </c>
    </row>
  </sheetData>
  <mergeCells count="135"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22"/>
  <sheetViews>
    <sheetView tabSelected="1" workbookViewId="0">
      <selection activeCell="A4" sqref="A4:F4"/>
    </sheetView>
  </sheetViews>
  <sheetFormatPr defaultRowHeight="15.75" customHeight="1" x14ac:dyDescent="0.2"/>
  <cols>
    <col min="1" max="1" width="4.75" style="1" customWidth="1"/>
    <col min="2" max="2" width="42.125" style="1" bestFit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5.95" customHeight="1" x14ac:dyDescent="0.25">
      <c r="A1" s="145" t="s">
        <v>247</v>
      </c>
      <c r="B1" s="145"/>
      <c r="C1" s="145"/>
      <c r="D1" s="145"/>
      <c r="E1" s="145"/>
      <c r="F1" s="145"/>
    </row>
    <row r="2" spans="1:7" ht="20.100000000000001" customHeight="1" x14ac:dyDescent="0.25">
      <c r="A2" s="24"/>
      <c r="B2" s="24"/>
      <c r="C2" s="24"/>
      <c r="D2" s="24"/>
      <c r="E2" s="24"/>
      <c r="F2" s="24"/>
    </row>
    <row r="3" spans="1:7" ht="20.100000000000001" customHeight="1" x14ac:dyDescent="0.2">
      <c r="A3" s="111" t="s">
        <v>285</v>
      </c>
      <c r="B3" s="111"/>
      <c r="C3" s="111"/>
      <c r="D3" s="111"/>
      <c r="E3" s="111"/>
      <c r="F3" s="111"/>
    </row>
    <row r="4" spans="1:7" ht="20.100000000000001" customHeight="1" x14ac:dyDescent="0.2">
      <c r="A4" s="110"/>
      <c r="B4" s="110"/>
      <c r="C4" s="110"/>
      <c r="D4" s="110"/>
      <c r="E4" s="110"/>
      <c r="F4" s="110"/>
    </row>
    <row r="5" spans="1:7" ht="20.100000000000001" customHeight="1" x14ac:dyDescent="0.2">
      <c r="A5" s="107" t="s">
        <v>122</v>
      </c>
      <c r="B5" s="107"/>
      <c r="C5" s="107"/>
      <c r="D5" s="107"/>
      <c r="E5" s="107"/>
      <c r="F5" s="107"/>
    </row>
    <row r="6" spans="1:7" ht="20.100000000000001" customHeight="1" x14ac:dyDescent="0.2">
      <c r="A6" s="136" t="s">
        <v>111</v>
      </c>
      <c r="B6" s="136"/>
      <c r="C6" s="136"/>
      <c r="D6" s="136"/>
      <c r="E6" s="136"/>
      <c r="F6" s="136"/>
    </row>
    <row r="7" spans="1:7" ht="20.100000000000001" customHeight="1" x14ac:dyDescent="0.2">
      <c r="A7" s="3"/>
      <c r="B7" s="3"/>
      <c r="C7" s="3"/>
      <c r="D7" s="3"/>
      <c r="E7" s="3"/>
      <c r="F7" s="3"/>
    </row>
    <row r="8" spans="1:7" ht="32.25" customHeight="1" x14ac:dyDescent="0.2">
      <c r="A8" s="169" t="s">
        <v>123</v>
      </c>
      <c r="B8" s="169"/>
      <c r="C8" s="169"/>
      <c r="D8" s="169"/>
      <c r="E8" s="169"/>
      <c r="F8" s="169"/>
    </row>
    <row r="9" spans="1:7" ht="12.75" customHeight="1" x14ac:dyDescent="0.2">
      <c r="A9" s="10" t="s">
        <v>112</v>
      </c>
      <c r="B9" s="29" t="s">
        <v>113</v>
      </c>
      <c r="C9" s="105" t="s">
        <v>125</v>
      </c>
      <c r="D9" s="105" t="s">
        <v>114</v>
      </c>
      <c r="E9" s="105" t="s">
        <v>115</v>
      </c>
      <c r="F9" s="170" t="s">
        <v>121</v>
      </c>
    </row>
    <row r="10" spans="1:7" ht="12.75" customHeight="1" x14ac:dyDescent="0.2">
      <c r="A10" s="18">
        <v>3</v>
      </c>
      <c r="B10" s="30" t="s">
        <v>0</v>
      </c>
      <c r="C10" s="105"/>
      <c r="D10" s="105"/>
      <c r="E10" s="105"/>
      <c r="F10" s="171"/>
      <c r="G10" s="25"/>
    </row>
    <row r="11" spans="1:7" ht="12.75" customHeight="1" x14ac:dyDescent="0.2">
      <c r="A11" s="11" t="s">
        <v>254</v>
      </c>
      <c r="B11" s="93" t="s">
        <v>211</v>
      </c>
      <c r="C11" s="94" t="s">
        <v>22</v>
      </c>
      <c r="D11" s="95">
        <v>1</v>
      </c>
      <c r="E11" s="96">
        <f>'3.1 - MOT'!E139</f>
        <v>7839.5757556851313</v>
      </c>
      <c r="F11" s="97">
        <f t="shared" ref="F11:F15" si="0">D11*E11</f>
        <v>7839.5757556851313</v>
      </c>
      <c r="G11" s="36"/>
    </row>
    <row r="12" spans="1:7" ht="12.75" customHeight="1" x14ac:dyDescent="0.2">
      <c r="A12" s="11" t="s">
        <v>255</v>
      </c>
      <c r="B12" s="93" t="s">
        <v>217</v>
      </c>
      <c r="C12" s="98" t="s">
        <v>22</v>
      </c>
      <c r="D12" s="99">
        <v>1</v>
      </c>
      <c r="E12" s="100">
        <f>'3.2 - EM'!E139</f>
        <v>6954.2255466880479</v>
      </c>
      <c r="F12" s="101">
        <f t="shared" si="0"/>
        <v>6954.2255466880479</v>
      </c>
      <c r="G12" s="36"/>
    </row>
    <row r="13" spans="1:7" ht="12.75" customHeight="1" x14ac:dyDescent="0.2">
      <c r="A13" s="11" t="s">
        <v>256</v>
      </c>
      <c r="B13" s="93" t="s">
        <v>219</v>
      </c>
      <c r="C13" s="98" t="s">
        <v>22</v>
      </c>
      <c r="D13" s="99">
        <v>6</v>
      </c>
      <c r="E13" s="100">
        <f>'3.3 - ALI'!E139</f>
        <v>5201.8540410495625</v>
      </c>
      <c r="F13" s="101">
        <f t="shared" si="0"/>
        <v>31211.124246297375</v>
      </c>
      <c r="G13" s="36"/>
    </row>
    <row r="14" spans="1:7" ht="12.75" customHeight="1" x14ac:dyDescent="0.2">
      <c r="A14" s="6" t="s">
        <v>257</v>
      </c>
      <c r="B14" s="93" t="s">
        <v>210</v>
      </c>
      <c r="C14" s="98" t="s">
        <v>22</v>
      </c>
      <c r="D14" s="99">
        <v>1</v>
      </c>
      <c r="E14" s="100">
        <f>'3.4 - COP'!E139</f>
        <v>4468.2481440233232</v>
      </c>
      <c r="F14" s="101">
        <f t="shared" si="0"/>
        <v>4468.2481440233232</v>
      </c>
      <c r="G14" s="36"/>
    </row>
    <row r="15" spans="1:7" ht="12.75" customHeight="1" x14ac:dyDescent="0.2">
      <c r="A15" s="6" t="s">
        <v>258</v>
      </c>
      <c r="B15" s="93" t="s">
        <v>228</v>
      </c>
      <c r="C15" s="98" t="s">
        <v>22</v>
      </c>
      <c r="D15" s="99">
        <v>1</v>
      </c>
      <c r="E15" s="100">
        <f>'3.5 - AM'!E139</f>
        <v>5119.027568804665</v>
      </c>
      <c r="F15" s="101">
        <f t="shared" si="0"/>
        <v>5119.027568804665</v>
      </c>
      <c r="G15" s="36"/>
    </row>
    <row r="16" spans="1:7" ht="12.75" customHeight="1" x14ac:dyDescent="0.2">
      <c r="A16" s="165" t="s">
        <v>116</v>
      </c>
      <c r="B16" s="166"/>
      <c r="C16" s="166"/>
      <c r="D16" s="166"/>
      <c r="E16" s="167"/>
      <c r="F16" s="31">
        <f>SUM(F11:F15)</f>
        <v>55592.201261498543</v>
      </c>
      <c r="G16" s="36"/>
    </row>
    <row r="17" spans="1:6" ht="15.75" customHeight="1" x14ac:dyDescent="0.2">
      <c r="A17" s="168" t="s">
        <v>117</v>
      </c>
      <c r="B17" s="168"/>
      <c r="C17" s="168"/>
      <c r="D17" s="168"/>
      <c r="E17" s="168"/>
      <c r="F17" s="32">
        <f>F16*12</f>
        <v>667106.41513798246</v>
      </c>
    </row>
    <row r="19" spans="1:6" ht="15.75" customHeight="1" x14ac:dyDescent="0.2">
      <c r="F19" s="47"/>
    </row>
    <row r="20" spans="1:6" ht="15.75" customHeight="1" x14ac:dyDescent="0.2">
      <c r="F20" s="47"/>
    </row>
    <row r="21" spans="1:6" ht="15.75" customHeight="1" x14ac:dyDescent="0.2">
      <c r="F21" s="36"/>
    </row>
    <row r="22" spans="1:6" ht="15.75" customHeight="1" x14ac:dyDescent="0.2">
      <c r="F22" s="92"/>
    </row>
  </sheetData>
  <mergeCells count="12">
    <mergeCell ref="A16:E16"/>
    <mergeCell ref="A17:E17"/>
    <mergeCell ref="A1:F1"/>
    <mergeCell ref="A3:F3"/>
    <mergeCell ref="A4:F4"/>
    <mergeCell ref="A5:F5"/>
    <mergeCell ref="A6:F6"/>
    <mergeCell ref="A8:F8"/>
    <mergeCell ref="C9:C10"/>
    <mergeCell ref="D9:D10"/>
    <mergeCell ref="E9:E10"/>
    <mergeCell ref="F9:F10"/>
  </mergeCells>
  <printOptions horizontalCentered="1"/>
  <pageMargins left="0.70866141732283472" right="0.70866141732283472" top="1.1417322834645669" bottom="1.1417322834645669" header="0.74803149606299213" footer="0.74803149606299213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970F0-BAE8-4520-8F88-898126E71A8A}">
  <dimension ref="A1:AMJ139"/>
  <sheetViews>
    <sheetView workbookViewId="0">
      <selection activeCell="C8" sqref="C8:E8"/>
    </sheetView>
  </sheetViews>
  <sheetFormatPr defaultRowHeight="14.8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1024" width="10.625" style="1" customWidth="1"/>
  </cols>
  <sheetData>
    <row r="1" spans="1:5" ht="18.399999999999999" customHeight="1" x14ac:dyDescent="0.25">
      <c r="A1" s="108" t="s">
        <v>2</v>
      </c>
      <c r="B1" s="108"/>
      <c r="C1" s="108"/>
      <c r="D1" s="108"/>
      <c r="E1" s="108"/>
    </row>
    <row r="2" spans="1:5" ht="19.7" customHeight="1" x14ac:dyDescent="0.25">
      <c r="A2" s="7"/>
      <c r="B2" s="109" t="s">
        <v>247</v>
      </c>
      <c r="C2" s="109"/>
      <c r="D2" s="109"/>
      <c r="E2" s="109"/>
    </row>
    <row r="3" spans="1:5" ht="14.85" customHeight="1" x14ac:dyDescent="0.2">
      <c r="A3" s="110"/>
      <c r="B3" s="110"/>
      <c r="C3" s="110"/>
      <c r="D3" s="110"/>
      <c r="E3" s="110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11" t="s">
        <v>285</v>
      </c>
      <c r="B5" s="111"/>
      <c r="C5" s="111"/>
      <c r="D5" s="111"/>
      <c r="E5" s="111"/>
    </row>
    <row r="6" spans="1:5" ht="14.85" customHeight="1" x14ac:dyDescent="0.2">
      <c r="A6" s="107"/>
      <c r="B6" s="107"/>
      <c r="C6" s="107"/>
      <c r="D6" s="107"/>
      <c r="E6" s="107"/>
    </row>
    <row r="7" spans="1:5" ht="14.25" x14ac:dyDescent="0.2"/>
    <row r="8" spans="1:5" ht="14.85" customHeight="1" x14ac:dyDescent="0.2">
      <c r="A8" s="104" t="s">
        <v>3</v>
      </c>
      <c r="B8" s="104"/>
      <c r="C8" s="112" t="s">
        <v>286</v>
      </c>
      <c r="D8" s="112"/>
      <c r="E8" s="112"/>
    </row>
    <row r="9" spans="1:5" ht="14.85" customHeight="1" x14ac:dyDescent="0.2">
      <c r="A9" s="104" t="s">
        <v>4</v>
      </c>
      <c r="B9" s="104"/>
      <c r="C9" s="105" t="s">
        <v>5</v>
      </c>
      <c r="D9" s="105"/>
      <c r="E9" s="105"/>
    </row>
    <row r="10" spans="1:5" ht="14.85" customHeight="1" x14ac:dyDescent="0.2">
      <c r="A10" s="104" t="s">
        <v>6</v>
      </c>
      <c r="B10" s="104"/>
      <c r="C10" s="105" t="s">
        <v>7</v>
      </c>
      <c r="D10" s="105"/>
      <c r="E10" s="105"/>
    </row>
    <row r="11" spans="1:5" ht="14.85" customHeight="1" x14ac:dyDescent="0.2">
      <c r="A11" s="4"/>
      <c r="B11" s="4"/>
      <c r="C11" s="49"/>
      <c r="D11" s="49"/>
      <c r="E11" s="49"/>
    </row>
    <row r="12" spans="1:5" ht="14.85" customHeight="1" x14ac:dyDescent="0.2">
      <c r="A12" s="106"/>
      <c r="B12" s="106"/>
      <c r="C12" s="106"/>
      <c r="D12" s="106"/>
      <c r="E12" s="106"/>
    </row>
    <row r="13" spans="1:5" ht="14.85" customHeight="1" x14ac:dyDescent="0.2">
      <c r="A13" s="107" t="s">
        <v>8</v>
      </c>
      <c r="B13" s="107"/>
      <c r="C13" s="107"/>
      <c r="D13" s="107"/>
      <c r="E13" s="107"/>
    </row>
    <row r="14" spans="1:5" ht="14.85" customHeight="1" x14ac:dyDescent="0.2">
      <c r="A14" s="52" t="s">
        <v>9</v>
      </c>
      <c r="B14" s="118" t="s">
        <v>10</v>
      </c>
      <c r="C14" s="118"/>
      <c r="D14" s="118"/>
      <c r="E14" s="53"/>
    </row>
    <row r="15" spans="1:5" ht="14.85" customHeight="1" x14ac:dyDescent="0.2">
      <c r="A15" s="52" t="s">
        <v>11</v>
      </c>
      <c r="B15" s="118" t="s">
        <v>12</v>
      </c>
      <c r="C15" s="118"/>
      <c r="D15" s="118"/>
      <c r="E15" s="52" t="s">
        <v>205</v>
      </c>
    </row>
    <row r="16" spans="1:5" ht="14.25" x14ac:dyDescent="0.2">
      <c r="A16" s="52" t="s">
        <v>13</v>
      </c>
      <c r="B16" s="119" t="s">
        <v>14</v>
      </c>
      <c r="C16" s="119"/>
      <c r="D16" s="119"/>
      <c r="E16" s="54" t="s">
        <v>246</v>
      </c>
    </row>
    <row r="17" spans="1:5" ht="14.85" customHeight="1" x14ac:dyDescent="0.2">
      <c r="A17" s="52" t="s">
        <v>15</v>
      </c>
      <c r="B17" s="119" t="s">
        <v>16</v>
      </c>
      <c r="C17" s="119"/>
      <c r="D17" s="119"/>
      <c r="E17" s="52" t="s">
        <v>17</v>
      </c>
    </row>
    <row r="18" spans="1:5" ht="14.85" customHeight="1" x14ac:dyDescent="0.2">
      <c r="A18" s="19"/>
      <c r="B18" s="50"/>
      <c r="C18" s="50"/>
      <c r="D18" s="50"/>
      <c r="E18" s="19"/>
    </row>
    <row r="19" spans="1:5" ht="14.85" customHeight="1" x14ac:dyDescent="0.2">
      <c r="A19" s="106"/>
      <c r="B19" s="106"/>
      <c r="C19" s="106"/>
      <c r="D19" s="106"/>
      <c r="E19" s="106"/>
    </row>
    <row r="20" spans="1:5" ht="14.85" customHeight="1" x14ac:dyDescent="0.2">
      <c r="A20" s="107" t="s">
        <v>18</v>
      </c>
      <c r="B20" s="107"/>
      <c r="C20" s="107"/>
      <c r="D20" s="107"/>
      <c r="E20" s="107"/>
    </row>
    <row r="21" spans="1:5" ht="14.85" customHeight="1" x14ac:dyDescent="0.2">
      <c r="A21" s="113" t="s">
        <v>19</v>
      </c>
      <c r="B21" s="113"/>
      <c r="C21" s="114" t="s">
        <v>20</v>
      </c>
      <c r="D21" s="114" t="s">
        <v>21</v>
      </c>
      <c r="E21" s="114"/>
    </row>
    <row r="22" spans="1:5" ht="14.85" customHeight="1" x14ac:dyDescent="0.2">
      <c r="A22" s="113"/>
      <c r="B22" s="113"/>
      <c r="C22" s="114"/>
      <c r="D22" s="114"/>
      <c r="E22" s="114"/>
    </row>
    <row r="23" spans="1:5" ht="14.85" customHeight="1" x14ac:dyDescent="0.2">
      <c r="A23" s="115" t="s">
        <v>212</v>
      </c>
      <c r="B23" s="115"/>
      <c r="C23" s="116" t="s">
        <v>22</v>
      </c>
      <c r="D23" s="117">
        <v>1</v>
      </c>
      <c r="E23" s="117"/>
    </row>
    <row r="24" spans="1:5" ht="12.75" customHeight="1" x14ac:dyDescent="0.2">
      <c r="A24" s="115"/>
      <c r="B24" s="115"/>
      <c r="C24" s="116"/>
      <c r="D24" s="117"/>
      <c r="E24" s="117"/>
    </row>
    <row r="25" spans="1:5" ht="3.75" customHeight="1" x14ac:dyDescent="0.2">
      <c r="A25" s="115"/>
      <c r="B25" s="115"/>
      <c r="C25" s="116"/>
      <c r="D25" s="117"/>
      <c r="E25" s="117"/>
    </row>
    <row r="26" spans="1:5" ht="14.85" customHeight="1" x14ac:dyDescent="0.2">
      <c r="A26" s="123"/>
      <c r="B26" s="123"/>
      <c r="C26" s="27"/>
      <c r="D26" s="123"/>
      <c r="E26" s="123"/>
    </row>
    <row r="27" spans="1:5" ht="14.85" customHeight="1" x14ac:dyDescent="0.2">
      <c r="A27" s="124"/>
      <c r="B27" s="124"/>
      <c r="C27" s="11"/>
      <c r="D27" s="124"/>
      <c r="E27" s="124"/>
    </row>
    <row r="28" spans="1:5" ht="14.85" customHeight="1" x14ac:dyDescent="0.2">
      <c r="A28" s="13"/>
      <c r="B28" s="13"/>
      <c r="C28" s="12"/>
      <c r="D28" s="14"/>
      <c r="E28" s="14"/>
    </row>
    <row r="29" spans="1:5" ht="14.85" customHeight="1" x14ac:dyDescent="0.2">
      <c r="A29" s="107" t="s">
        <v>122</v>
      </c>
      <c r="B29" s="107"/>
      <c r="C29" s="107"/>
      <c r="D29" s="107"/>
      <c r="E29" s="107"/>
    </row>
    <row r="30" spans="1:5" ht="14.85" customHeight="1" x14ac:dyDescent="0.2">
      <c r="A30" s="16"/>
      <c r="B30" s="16"/>
      <c r="C30" s="16"/>
      <c r="D30" s="16"/>
      <c r="E30" s="16"/>
    </row>
    <row r="31" spans="1:5" ht="26.85" customHeight="1" x14ac:dyDescent="0.2">
      <c r="A31" s="125" t="s">
        <v>23</v>
      </c>
      <c r="B31" s="125"/>
      <c r="C31" s="89"/>
      <c r="D31" s="89"/>
      <c r="E31" s="90"/>
    </row>
    <row r="32" spans="1:5" ht="32.25" customHeight="1" x14ac:dyDescent="0.2">
      <c r="A32" s="120" t="s">
        <v>262</v>
      </c>
      <c r="B32" s="120"/>
      <c r="C32" s="120"/>
      <c r="D32" s="120"/>
      <c r="E32" s="120"/>
    </row>
    <row r="33" spans="1:5" ht="14.85" customHeight="1" x14ac:dyDescent="0.2">
      <c r="A33" s="121" t="s">
        <v>24</v>
      </c>
      <c r="B33" s="121"/>
      <c r="C33" s="121"/>
      <c r="D33" s="121"/>
      <c r="E33" s="121"/>
    </row>
    <row r="34" spans="1:5" ht="14.85" customHeight="1" x14ac:dyDescent="0.2">
      <c r="A34" s="52">
        <v>1</v>
      </c>
      <c r="B34" s="122" t="s">
        <v>206</v>
      </c>
      <c r="C34" s="122"/>
      <c r="D34" s="122"/>
      <c r="E34" s="54" t="s">
        <v>205</v>
      </c>
    </row>
    <row r="35" spans="1:5" ht="14.85" customHeight="1" x14ac:dyDescent="0.2">
      <c r="A35" s="52">
        <v>2</v>
      </c>
      <c r="B35" s="122" t="s">
        <v>25</v>
      </c>
      <c r="C35" s="122"/>
      <c r="D35" s="122"/>
      <c r="E35" s="60">
        <v>2600.5</v>
      </c>
    </row>
    <row r="36" spans="1:5" ht="25.5" x14ac:dyDescent="0.2">
      <c r="A36" s="52">
        <v>3</v>
      </c>
      <c r="B36" s="122" t="s">
        <v>26</v>
      </c>
      <c r="C36" s="122"/>
      <c r="D36" s="122"/>
      <c r="E36" s="83" t="s">
        <v>209</v>
      </c>
    </row>
    <row r="37" spans="1:5" ht="14.25" x14ac:dyDescent="0.2">
      <c r="A37" s="52">
        <v>4</v>
      </c>
      <c r="B37" s="122" t="s">
        <v>27</v>
      </c>
      <c r="C37" s="122"/>
      <c r="D37" s="122"/>
      <c r="E37" s="62">
        <v>45658</v>
      </c>
    </row>
    <row r="38" spans="1:5" ht="26.25" customHeight="1" x14ac:dyDescent="0.2">
      <c r="A38" s="126" t="s">
        <v>28</v>
      </c>
      <c r="B38" s="126"/>
      <c r="C38" s="126"/>
      <c r="D38" s="126"/>
      <c r="E38" s="126"/>
    </row>
    <row r="39" spans="1:5" ht="14.85" customHeight="1" x14ac:dyDescent="0.2">
      <c r="A39" s="19"/>
      <c r="B39" s="19"/>
      <c r="C39" s="19"/>
      <c r="D39" s="19"/>
      <c r="E39" s="19"/>
    </row>
    <row r="40" spans="1:5" ht="14.85" customHeight="1" x14ac:dyDescent="0.2">
      <c r="A40" s="107" t="s">
        <v>29</v>
      </c>
      <c r="B40" s="107"/>
      <c r="C40" s="107"/>
      <c r="D40" s="107"/>
      <c r="E40" s="107"/>
    </row>
    <row r="41" spans="1:5" ht="14.85" customHeight="1" x14ac:dyDescent="0.2">
      <c r="A41" s="56">
        <v>1</v>
      </c>
      <c r="B41" s="127" t="s">
        <v>30</v>
      </c>
      <c r="C41" s="127"/>
      <c r="D41" s="127"/>
      <c r="E41" s="33" t="s">
        <v>31</v>
      </c>
    </row>
    <row r="42" spans="1:5" ht="14.85" customHeight="1" x14ac:dyDescent="0.2">
      <c r="A42" s="34" t="s">
        <v>9</v>
      </c>
      <c r="B42" s="119" t="s">
        <v>32</v>
      </c>
      <c r="C42" s="119"/>
      <c r="D42" s="119"/>
      <c r="E42" s="63">
        <f>E35</f>
        <v>2600.5</v>
      </c>
    </row>
    <row r="43" spans="1:5" ht="14.85" customHeight="1" x14ac:dyDescent="0.2">
      <c r="A43" s="34" t="s">
        <v>11</v>
      </c>
      <c r="B43" s="119" t="s">
        <v>33</v>
      </c>
      <c r="C43" s="119"/>
      <c r="D43" s="119"/>
      <c r="E43" s="67">
        <v>0</v>
      </c>
    </row>
    <row r="44" spans="1:5" ht="14.85" customHeight="1" x14ac:dyDescent="0.2">
      <c r="A44" s="34" t="s">
        <v>13</v>
      </c>
      <c r="B44" s="119" t="s">
        <v>34</v>
      </c>
      <c r="C44" s="119"/>
      <c r="D44" s="119"/>
      <c r="E44" s="67">
        <v>0</v>
      </c>
    </row>
    <row r="45" spans="1:5" ht="14.85" customHeight="1" x14ac:dyDescent="0.2">
      <c r="A45" s="34" t="s">
        <v>15</v>
      </c>
      <c r="B45" s="119" t="s">
        <v>35</v>
      </c>
      <c r="C45" s="119"/>
      <c r="D45" s="119"/>
      <c r="E45" s="67">
        <v>0</v>
      </c>
    </row>
    <row r="46" spans="1:5" ht="14.85" customHeight="1" x14ac:dyDescent="0.2">
      <c r="A46" s="34" t="s">
        <v>36</v>
      </c>
      <c r="B46" s="119" t="s">
        <v>37</v>
      </c>
      <c r="C46" s="119"/>
      <c r="D46" s="119"/>
      <c r="E46" s="67">
        <v>0</v>
      </c>
    </row>
    <row r="47" spans="1:5" ht="14.85" customHeight="1" x14ac:dyDescent="0.2">
      <c r="A47" s="34" t="s">
        <v>38</v>
      </c>
      <c r="B47" s="119" t="s">
        <v>39</v>
      </c>
      <c r="C47" s="119"/>
      <c r="D47" s="119"/>
      <c r="E47" s="67">
        <v>0</v>
      </c>
    </row>
    <row r="48" spans="1:5" ht="14.85" customHeight="1" x14ac:dyDescent="0.2">
      <c r="A48" s="34" t="s">
        <v>40</v>
      </c>
      <c r="B48" s="119" t="s">
        <v>41</v>
      </c>
      <c r="C48" s="119"/>
      <c r="D48" s="119"/>
      <c r="E48" s="67">
        <v>0</v>
      </c>
    </row>
    <row r="49" spans="1:5" ht="14.85" customHeight="1" x14ac:dyDescent="0.2">
      <c r="A49" s="34" t="s">
        <v>42</v>
      </c>
      <c r="B49" s="119" t="s">
        <v>43</v>
      </c>
      <c r="C49" s="119"/>
      <c r="D49" s="119"/>
      <c r="E49" s="67">
        <v>0</v>
      </c>
    </row>
    <row r="50" spans="1:5" ht="14.85" customHeight="1" x14ac:dyDescent="0.2">
      <c r="A50" s="114" t="s">
        <v>44</v>
      </c>
      <c r="B50" s="114"/>
      <c r="C50" s="114"/>
      <c r="D50" s="114"/>
      <c r="E50" s="65">
        <f>SUM(E42:E49)</f>
        <v>2600.5</v>
      </c>
    </row>
    <row r="51" spans="1:5" ht="14.85" customHeight="1" x14ac:dyDescent="0.2">
      <c r="A51" s="110"/>
      <c r="B51" s="110"/>
      <c r="C51" s="110"/>
      <c r="D51" s="110"/>
      <c r="E51" s="110"/>
    </row>
    <row r="52" spans="1:5" ht="14.85" customHeight="1" x14ac:dyDescent="0.2">
      <c r="A52" s="107" t="s">
        <v>45</v>
      </c>
      <c r="B52" s="107"/>
      <c r="C52" s="107"/>
      <c r="D52" s="107"/>
      <c r="E52" s="107"/>
    </row>
    <row r="53" spans="1:5" ht="26.85" customHeight="1" x14ac:dyDescent="0.2">
      <c r="A53" s="56">
        <v>2</v>
      </c>
      <c r="B53" s="127" t="s">
        <v>108</v>
      </c>
      <c r="C53" s="127"/>
      <c r="D53" s="127"/>
      <c r="E53" s="33" t="s">
        <v>31</v>
      </c>
    </row>
    <row r="54" spans="1:5" ht="23.25" customHeight="1" x14ac:dyDescent="0.2">
      <c r="A54" s="66" t="s">
        <v>9</v>
      </c>
      <c r="B54" s="128" t="s">
        <v>261</v>
      </c>
      <c r="C54" s="128"/>
      <c r="D54" s="128"/>
      <c r="E54" s="88">
        <v>0</v>
      </c>
    </row>
    <row r="55" spans="1:5" ht="14.85" customHeight="1" x14ac:dyDescent="0.2">
      <c r="A55" s="66" t="s">
        <v>11</v>
      </c>
      <c r="B55" s="128" t="s">
        <v>259</v>
      </c>
      <c r="C55" s="128"/>
      <c r="D55" s="128"/>
      <c r="E55" s="63">
        <v>594</v>
      </c>
    </row>
    <row r="56" spans="1:5" ht="14.85" customHeight="1" x14ac:dyDescent="0.2">
      <c r="A56" s="66" t="s">
        <v>13</v>
      </c>
      <c r="B56" s="128" t="s">
        <v>260</v>
      </c>
      <c r="C56" s="128"/>
      <c r="D56" s="128"/>
      <c r="E56" s="63">
        <v>20</v>
      </c>
    </row>
    <row r="57" spans="1:5" ht="14.85" customHeight="1" x14ac:dyDescent="0.2">
      <c r="A57" s="66" t="s">
        <v>15</v>
      </c>
      <c r="B57" s="128" t="s">
        <v>46</v>
      </c>
      <c r="C57" s="128"/>
      <c r="D57" s="128"/>
      <c r="E57" s="67">
        <v>0</v>
      </c>
    </row>
    <row r="58" spans="1:5" ht="14.85" customHeight="1" x14ac:dyDescent="0.2">
      <c r="A58" s="66" t="s">
        <v>36</v>
      </c>
      <c r="B58" s="128" t="s">
        <v>47</v>
      </c>
      <c r="C58" s="128"/>
      <c r="D58" s="128"/>
      <c r="E58" s="63">
        <v>11</v>
      </c>
    </row>
    <row r="59" spans="1:5" ht="14.85" customHeight="1" x14ac:dyDescent="0.2">
      <c r="A59" s="66" t="s">
        <v>38</v>
      </c>
      <c r="B59" s="128" t="s">
        <v>43</v>
      </c>
      <c r="C59" s="128"/>
      <c r="D59" s="128"/>
      <c r="E59" s="67">
        <v>0</v>
      </c>
    </row>
    <row r="60" spans="1:5" ht="14.85" customHeight="1" x14ac:dyDescent="0.2">
      <c r="A60" s="129" t="s">
        <v>48</v>
      </c>
      <c r="B60" s="129"/>
      <c r="C60" s="129"/>
      <c r="D60" s="129"/>
      <c r="E60" s="65">
        <f>SUM(E54:E59)</f>
        <v>625</v>
      </c>
    </row>
    <row r="61" spans="1:5" ht="14.85" customHeight="1" x14ac:dyDescent="0.2">
      <c r="A61" s="130" t="s">
        <v>49</v>
      </c>
      <c r="B61" s="130"/>
      <c r="C61" s="130"/>
      <c r="D61" s="130"/>
      <c r="E61" s="130"/>
    </row>
    <row r="62" spans="1:5" ht="14.85" customHeight="1" x14ac:dyDescent="0.2">
      <c r="A62" s="110"/>
      <c r="B62" s="110"/>
      <c r="C62" s="110"/>
      <c r="D62" s="110"/>
      <c r="E62" s="110"/>
    </row>
    <row r="63" spans="1:5" ht="14.85" customHeight="1" x14ac:dyDescent="0.2">
      <c r="A63" s="107" t="s">
        <v>50</v>
      </c>
      <c r="B63" s="107"/>
      <c r="C63" s="107"/>
      <c r="D63" s="107"/>
      <c r="E63" s="107"/>
    </row>
    <row r="64" spans="1:5" ht="14.85" customHeight="1" x14ac:dyDescent="0.2">
      <c r="A64" s="56">
        <v>3</v>
      </c>
      <c r="B64" s="127" t="s">
        <v>51</v>
      </c>
      <c r="C64" s="127"/>
      <c r="D64" s="127"/>
      <c r="E64" s="33" t="s">
        <v>31</v>
      </c>
    </row>
    <row r="65" spans="1:5" ht="14.85" customHeight="1" x14ac:dyDescent="0.2">
      <c r="A65" s="34" t="s">
        <v>9</v>
      </c>
      <c r="B65" s="119" t="s">
        <v>52</v>
      </c>
      <c r="C65" s="119"/>
      <c r="D65" s="119"/>
      <c r="E65" s="68">
        <f>'Res. Ins. Div.'!D11</f>
        <v>0</v>
      </c>
    </row>
    <row r="66" spans="1:5" ht="14.85" customHeight="1" x14ac:dyDescent="0.2">
      <c r="A66" s="34" t="s">
        <v>11</v>
      </c>
      <c r="B66" s="119" t="s">
        <v>53</v>
      </c>
      <c r="C66" s="119"/>
      <c r="D66" s="119"/>
      <c r="E66" s="69">
        <v>0</v>
      </c>
    </row>
    <row r="67" spans="1:5" ht="14.85" customHeight="1" x14ac:dyDescent="0.2">
      <c r="A67" s="34" t="s">
        <v>13</v>
      </c>
      <c r="B67" s="119" t="s">
        <v>54</v>
      </c>
      <c r="C67" s="119"/>
      <c r="D67" s="119"/>
      <c r="E67" s="69">
        <v>0</v>
      </c>
    </row>
    <row r="68" spans="1:5" ht="14.85" customHeight="1" x14ac:dyDescent="0.2">
      <c r="A68" s="34" t="s">
        <v>15</v>
      </c>
      <c r="B68" s="119" t="s">
        <v>43</v>
      </c>
      <c r="C68" s="119"/>
      <c r="D68" s="119"/>
      <c r="E68" s="69">
        <v>0</v>
      </c>
    </row>
    <row r="69" spans="1:5" ht="14.85" customHeight="1" x14ac:dyDescent="0.2">
      <c r="A69" s="131" t="s">
        <v>55</v>
      </c>
      <c r="B69" s="131"/>
      <c r="C69" s="131"/>
      <c r="D69" s="131"/>
      <c r="E69" s="70">
        <f>SUM(E65:E68)</f>
        <v>0</v>
      </c>
    </row>
    <row r="70" spans="1:5" ht="14.85" customHeight="1" x14ac:dyDescent="0.2">
      <c r="A70" s="132" t="s">
        <v>56</v>
      </c>
      <c r="B70" s="132"/>
      <c r="C70" s="132"/>
      <c r="D70" s="132"/>
      <c r="E70" s="132"/>
    </row>
    <row r="71" spans="1:5" ht="14.85" customHeight="1" x14ac:dyDescent="0.2">
      <c r="A71" s="110"/>
      <c r="B71" s="110"/>
      <c r="C71" s="110"/>
      <c r="D71" s="110"/>
      <c r="E71" s="110"/>
    </row>
    <row r="72" spans="1:5" ht="14.85" customHeight="1" x14ac:dyDescent="0.2">
      <c r="A72" s="107" t="s">
        <v>57</v>
      </c>
      <c r="B72" s="107"/>
      <c r="C72" s="107"/>
      <c r="D72" s="107"/>
      <c r="E72" s="107"/>
    </row>
    <row r="73" spans="1:5" ht="14.85" customHeight="1" x14ac:dyDescent="0.2">
      <c r="A73" s="133" t="s">
        <v>58</v>
      </c>
      <c r="B73" s="133"/>
      <c r="C73" s="133"/>
      <c r="D73" s="133"/>
      <c r="E73" s="133"/>
    </row>
    <row r="74" spans="1:5" ht="14.85" customHeight="1" x14ac:dyDescent="0.2">
      <c r="A74" s="56" t="s">
        <v>59</v>
      </c>
      <c r="B74" s="127" t="s">
        <v>58</v>
      </c>
      <c r="C74" s="127"/>
      <c r="D74" s="33" t="s">
        <v>60</v>
      </c>
      <c r="E74" s="33" t="s">
        <v>31</v>
      </c>
    </row>
    <row r="75" spans="1:5" ht="14.85" customHeight="1" x14ac:dyDescent="0.2">
      <c r="A75" s="34" t="s">
        <v>9</v>
      </c>
      <c r="B75" s="119" t="s">
        <v>61</v>
      </c>
      <c r="C75" s="119"/>
      <c r="D75" s="71">
        <v>0.2</v>
      </c>
      <c r="E75" s="72">
        <f>E50*D75</f>
        <v>520.1</v>
      </c>
    </row>
    <row r="76" spans="1:5" ht="14.25" x14ac:dyDescent="0.2">
      <c r="A76" s="34" t="s">
        <v>11</v>
      </c>
      <c r="B76" s="119" t="s">
        <v>62</v>
      </c>
      <c r="C76" s="119"/>
      <c r="D76" s="71">
        <v>0.08</v>
      </c>
      <c r="E76" s="72">
        <f>E50*D76</f>
        <v>208.04</v>
      </c>
    </row>
    <row r="77" spans="1:5" ht="22.5" customHeight="1" x14ac:dyDescent="0.2">
      <c r="A77" s="34" t="s">
        <v>13</v>
      </c>
      <c r="B77" s="119" t="s">
        <v>63</v>
      </c>
      <c r="C77" s="119"/>
      <c r="D77" s="73">
        <v>0.03</v>
      </c>
      <c r="E77" s="72">
        <f>E50*D77</f>
        <v>78.015000000000001</v>
      </c>
    </row>
    <row r="78" spans="1:5" ht="14.85" customHeight="1" x14ac:dyDescent="0.2">
      <c r="A78" s="34" t="s">
        <v>15</v>
      </c>
      <c r="B78" s="119" t="s">
        <v>64</v>
      </c>
      <c r="C78" s="119"/>
      <c r="D78" s="71">
        <v>2.5000000000000001E-2</v>
      </c>
      <c r="E78" s="72">
        <f>E50*D78</f>
        <v>65.012500000000003</v>
      </c>
    </row>
    <row r="79" spans="1:5" ht="14.85" customHeight="1" x14ac:dyDescent="0.2">
      <c r="A79" s="34" t="s">
        <v>36</v>
      </c>
      <c r="B79" s="119" t="s">
        <v>65</v>
      </c>
      <c r="C79" s="119"/>
      <c r="D79" s="71">
        <v>1.4999999999999999E-2</v>
      </c>
      <c r="E79" s="72">
        <f>E50*D79</f>
        <v>39.0075</v>
      </c>
    </row>
    <row r="80" spans="1:5" ht="14.85" customHeight="1" x14ac:dyDescent="0.2">
      <c r="A80" s="34" t="s">
        <v>38</v>
      </c>
      <c r="B80" s="119" t="s">
        <v>66</v>
      </c>
      <c r="C80" s="119"/>
      <c r="D80" s="71">
        <v>0.01</v>
      </c>
      <c r="E80" s="72">
        <f>E50*D80</f>
        <v>26.004999999999999</v>
      </c>
    </row>
    <row r="81" spans="1:5" ht="14.85" customHeight="1" x14ac:dyDescent="0.2">
      <c r="A81" s="34" t="s">
        <v>40</v>
      </c>
      <c r="B81" s="119" t="s">
        <v>67</v>
      </c>
      <c r="C81" s="119"/>
      <c r="D81" s="71">
        <v>6.0000000000000001E-3</v>
      </c>
      <c r="E81" s="72">
        <f>E50*D81</f>
        <v>15.603</v>
      </c>
    </row>
    <row r="82" spans="1:5" ht="14.85" customHeight="1" x14ac:dyDescent="0.2">
      <c r="A82" s="34" t="s">
        <v>42</v>
      </c>
      <c r="B82" s="119" t="s">
        <v>68</v>
      </c>
      <c r="C82" s="119"/>
      <c r="D82" s="71">
        <v>2E-3</v>
      </c>
      <c r="E82" s="72">
        <f>E50*D82</f>
        <v>5.2010000000000005</v>
      </c>
    </row>
    <row r="83" spans="1:5" ht="14.25" x14ac:dyDescent="0.2">
      <c r="A83" s="131" t="s">
        <v>69</v>
      </c>
      <c r="B83" s="131"/>
      <c r="C83" s="131"/>
      <c r="D83" s="74">
        <f>SUM(D75:D82)</f>
        <v>0.3680000000000001</v>
      </c>
      <c r="E83" s="70">
        <f>SUM(E75:E82)</f>
        <v>956.98400000000004</v>
      </c>
    </row>
    <row r="84" spans="1:5" ht="23.25" customHeight="1" x14ac:dyDescent="0.2">
      <c r="A84" s="132" t="s">
        <v>70</v>
      </c>
      <c r="B84" s="132"/>
      <c r="C84" s="132"/>
      <c r="D84" s="132"/>
      <c r="E84" s="132"/>
    </row>
    <row r="85" spans="1:5" ht="14.85" customHeight="1" x14ac:dyDescent="0.2">
      <c r="A85" s="134" t="s">
        <v>71</v>
      </c>
      <c r="B85" s="134"/>
      <c r="C85" s="134"/>
      <c r="D85" s="134"/>
      <c r="E85" s="134"/>
    </row>
    <row r="86" spans="1:5" ht="14.85" customHeight="1" x14ac:dyDescent="0.2">
      <c r="A86" s="110"/>
      <c r="B86" s="110"/>
      <c r="C86" s="110"/>
      <c r="D86" s="110"/>
      <c r="E86" s="110"/>
    </row>
    <row r="87" spans="1:5" ht="14.85" customHeight="1" x14ac:dyDescent="0.2">
      <c r="A87" s="133" t="s">
        <v>72</v>
      </c>
      <c r="B87" s="133"/>
      <c r="C87" s="133"/>
      <c r="D87" s="133"/>
      <c r="E87" s="133"/>
    </row>
    <row r="88" spans="1:5" ht="14.85" customHeight="1" x14ac:dyDescent="0.2">
      <c r="A88" s="56" t="s">
        <v>11</v>
      </c>
      <c r="B88" s="127" t="s">
        <v>72</v>
      </c>
      <c r="C88" s="127"/>
      <c r="D88" s="33" t="s">
        <v>60</v>
      </c>
      <c r="E88" s="33" t="s">
        <v>31</v>
      </c>
    </row>
    <row r="89" spans="1:5" ht="14.85" customHeight="1" x14ac:dyDescent="0.2">
      <c r="A89" s="34" t="s">
        <v>9</v>
      </c>
      <c r="B89" s="119" t="s">
        <v>73</v>
      </c>
      <c r="C89" s="119"/>
      <c r="D89" s="84">
        <v>8.3299999999999999E-2</v>
      </c>
      <c r="E89" s="72">
        <f>E50*D89</f>
        <v>216.62164999999999</v>
      </c>
    </row>
    <row r="90" spans="1:5" ht="14.85" customHeight="1" x14ac:dyDescent="0.2">
      <c r="A90" s="34" t="s">
        <v>11</v>
      </c>
      <c r="B90" s="119" t="s">
        <v>226</v>
      </c>
      <c r="C90" s="119"/>
      <c r="D90" s="84">
        <v>0.1203</v>
      </c>
      <c r="E90" s="72">
        <f>E50*D90</f>
        <v>312.84014999999999</v>
      </c>
    </row>
    <row r="91" spans="1:5" ht="14.85" customHeight="1" x14ac:dyDescent="0.2">
      <c r="A91" s="34" t="s">
        <v>13</v>
      </c>
      <c r="B91" s="119" t="s">
        <v>74</v>
      </c>
      <c r="C91" s="119"/>
      <c r="D91" s="84">
        <v>3.7000000000000002E-3</v>
      </c>
      <c r="E91" s="72">
        <f>D91*E50</f>
        <v>9.6218500000000002</v>
      </c>
    </row>
    <row r="92" spans="1:5" ht="14.85" customHeight="1" x14ac:dyDescent="0.2">
      <c r="A92" s="34" t="s">
        <v>15</v>
      </c>
      <c r="B92" s="119" t="s">
        <v>75</v>
      </c>
      <c r="C92" s="119"/>
      <c r="D92" s="84">
        <v>1.8499999999999999E-2</v>
      </c>
      <c r="E92" s="72">
        <f>E50*D92</f>
        <v>48.109249999999996</v>
      </c>
    </row>
    <row r="93" spans="1:5" ht="14.85" customHeight="1" x14ac:dyDescent="0.2">
      <c r="A93" s="34" t="s">
        <v>36</v>
      </c>
      <c r="B93" s="119" t="s">
        <v>76</v>
      </c>
      <c r="C93" s="119"/>
      <c r="D93" s="84">
        <v>1.2999999999999999E-2</v>
      </c>
      <c r="E93" s="72">
        <f>E50*D93</f>
        <v>33.8065</v>
      </c>
    </row>
    <row r="94" spans="1:5" ht="14.85" customHeight="1" x14ac:dyDescent="0.2">
      <c r="A94" s="34" t="s">
        <v>38</v>
      </c>
      <c r="B94" s="119" t="s">
        <v>77</v>
      </c>
      <c r="C94" s="119"/>
      <c r="D94" s="84">
        <v>2.9899999999999999E-2</v>
      </c>
      <c r="E94" s="72">
        <f>E50*D94</f>
        <v>77.754949999999994</v>
      </c>
    </row>
    <row r="95" spans="1:5" ht="14.85" customHeight="1" x14ac:dyDescent="0.2">
      <c r="A95" s="34" t="s">
        <v>40</v>
      </c>
      <c r="B95" s="119" t="s">
        <v>78</v>
      </c>
      <c r="C95" s="119"/>
      <c r="D95" s="84">
        <v>1.3299999999999999E-2</v>
      </c>
      <c r="E95" s="72">
        <f>E50*D95</f>
        <v>34.586649999999999</v>
      </c>
    </row>
    <row r="96" spans="1:5" ht="14.85" customHeight="1" x14ac:dyDescent="0.2">
      <c r="A96" s="131" t="s">
        <v>69</v>
      </c>
      <c r="B96" s="131"/>
      <c r="C96" s="131"/>
      <c r="D96" s="74">
        <f>SUM(D89:D95)</f>
        <v>0.28199999999999997</v>
      </c>
      <c r="E96" s="70">
        <f>SUM(E89:E95)</f>
        <v>733.34100000000001</v>
      </c>
    </row>
    <row r="97" spans="1:5" ht="14.85" customHeight="1" x14ac:dyDescent="0.2">
      <c r="A97" s="110"/>
      <c r="B97" s="110"/>
      <c r="C97" s="110"/>
      <c r="D97" s="110"/>
      <c r="E97" s="110"/>
    </row>
    <row r="98" spans="1:5" ht="14.85" customHeight="1" x14ac:dyDescent="0.2">
      <c r="A98" s="133" t="s">
        <v>79</v>
      </c>
      <c r="B98" s="133"/>
      <c r="C98" s="133"/>
      <c r="D98" s="133"/>
      <c r="E98" s="133"/>
    </row>
    <row r="99" spans="1:5" ht="14.85" customHeight="1" x14ac:dyDescent="0.2">
      <c r="A99" s="56" t="s">
        <v>13</v>
      </c>
      <c r="B99" s="127" t="s">
        <v>79</v>
      </c>
      <c r="C99" s="127"/>
      <c r="D99" s="33" t="s">
        <v>60</v>
      </c>
      <c r="E99" s="33" t="s">
        <v>31</v>
      </c>
    </row>
    <row r="100" spans="1:5" ht="14.85" customHeight="1" x14ac:dyDescent="0.2">
      <c r="A100" s="34" t="s">
        <v>9</v>
      </c>
      <c r="B100" s="119" t="s">
        <v>80</v>
      </c>
      <c r="C100" s="119"/>
      <c r="D100" s="79">
        <v>1.6500000000000001E-2</v>
      </c>
      <c r="E100" s="76">
        <f>E50*D100</f>
        <v>42.908250000000002</v>
      </c>
    </row>
    <row r="101" spans="1:5" ht="14.85" customHeight="1" x14ac:dyDescent="0.2">
      <c r="A101" s="34" t="s">
        <v>11</v>
      </c>
      <c r="B101" s="119" t="s">
        <v>81</v>
      </c>
      <c r="C101" s="119"/>
      <c r="D101" s="85">
        <v>3.7999999999999999E-2</v>
      </c>
      <c r="E101" s="76">
        <f>E50*D101</f>
        <v>98.819000000000003</v>
      </c>
    </row>
    <row r="102" spans="1:5" ht="14.85" customHeight="1" x14ac:dyDescent="0.2">
      <c r="A102" s="34" t="s">
        <v>13</v>
      </c>
      <c r="B102" s="119" t="s">
        <v>82</v>
      </c>
      <c r="C102" s="119"/>
      <c r="D102" s="85">
        <v>0.04</v>
      </c>
      <c r="E102" s="76">
        <f>E50*D102</f>
        <v>104.02</v>
      </c>
    </row>
    <row r="103" spans="1:5" ht="14.85" customHeight="1" x14ac:dyDescent="0.2">
      <c r="A103" s="131" t="s">
        <v>69</v>
      </c>
      <c r="B103" s="131"/>
      <c r="C103" s="131"/>
      <c r="D103" s="74">
        <f>SUM(D100:D102)</f>
        <v>9.4500000000000001E-2</v>
      </c>
      <c r="E103" s="70">
        <f>SUM(E100:E102)</f>
        <v>245.74725000000001</v>
      </c>
    </row>
    <row r="104" spans="1:5" ht="14.85" customHeight="1" x14ac:dyDescent="0.2">
      <c r="A104" s="21"/>
      <c r="B104" s="21"/>
      <c r="C104" s="21"/>
      <c r="D104" s="21"/>
      <c r="E104" s="21"/>
    </row>
    <row r="105" spans="1:5" ht="14.85" customHeight="1" x14ac:dyDescent="0.2">
      <c r="A105" s="133" t="s">
        <v>83</v>
      </c>
      <c r="B105" s="133"/>
      <c r="C105" s="133"/>
      <c r="D105" s="133"/>
      <c r="E105" s="133"/>
    </row>
    <row r="106" spans="1:5" ht="14.85" customHeight="1" x14ac:dyDescent="0.2">
      <c r="A106" s="56" t="s">
        <v>15</v>
      </c>
      <c r="B106" s="127" t="s">
        <v>83</v>
      </c>
      <c r="C106" s="127"/>
      <c r="D106" s="33" t="s">
        <v>60</v>
      </c>
      <c r="E106" s="33" t="s">
        <v>31</v>
      </c>
    </row>
    <row r="107" spans="1:5" ht="14.85" customHeight="1" x14ac:dyDescent="0.2">
      <c r="A107" s="34" t="s">
        <v>9</v>
      </c>
      <c r="B107" s="122" t="s">
        <v>84</v>
      </c>
      <c r="C107" s="122"/>
      <c r="D107" s="78">
        <v>0.1038</v>
      </c>
      <c r="E107" s="72">
        <f>E50*D107</f>
        <v>269.93189999999998</v>
      </c>
    </row>
    <row r="108" spans="1:5" ht="14.85" customHeight="1" x14ac:dyDescent="0.2">
      <c r="A108" s="131" t="s">
        <v>69</v>
      </c>
      <c r="B108" s="131"/>
      <c r="C108" s="131"/>
      <c r="D108" s="74">
        <v>0.1038</v>
      </c>
      <c r="E108" s="70">
        <f>SUM(E107)</f>
        <v>269.93189999999998</v>
      </c>
    </row>
    <row r="109" spans="1:5" ht="14.85" customHeight="1" x14ac:dyDescent="0.2">
      <c r="A109" s="110"/>
      <c r="B109" s="110"/>
      <c r="C109" s="110"/>
      <c r="D109" s="110"/>
      <c r="E109" s="110"/>
    </row>
    <row r="110" spans="1:5" ht="14.85" customHeight="1" x14ac:dyDescent="0.2">
      <c r="A110" s="107" t="s">
        <v>85</v>
      </c>
      <c r="B110" s="107"/>
      <c r="C110" s="107"/>
      <c r="D110" s="107"/>
      <c r="E110" s="107"/>
    </row>
    <row r="111" spans="1:5" ht="14.85" customHeight="1" x14ac:dyDescent="0.2">
      <c r="A111" s="56">
        <v>4</v>
      </c>
      <c r="B111" s="135" t="s">
        <v>86</v>
      </c>
      <c r="C111" s="135"/>
      <c r="D111" s="59" t="s">
        <v>60</v>
      </c>
      <c r="E111" s="33" t="s">
        <v>31</v>
      </c>
    </row>
    <row r="112" spans="1:5" ht="14.85" customHeight="1" x14ac:dyDescent="0.2">
      <c r="A112" s="34" t="s">
        <v>59</v>
      </c>
      <c r="B112" s="119" t="s">
        <v>58</v>
      </c>
      <c r="C112" s="119"/>
      <c r="D112" s="79">
        <v>0.36799999999999999</v>
      </c>
      <c r="E112" s="72">
        <f>E83</f>
        <v>956.98400000000004</v>
      </c>
    </row>
    <row r="113" spans="1:5" ht="14.85" customHeight="1" x14ac:dyDescent="0.2">
      <c r="A113" s="34" t="s">
        <v>87</v>
      </c>
      <c r="B113" s="119" t="s">
        <v>72</v>
      </c>
      <c r="C113" s="119"/>
      <c r="D113" s="79">
        <v>0.28199999999999997</v>
      </c>
      <c r="E113" s="72">
        <f>E96</f>
        <v>733.34100000000001</v>
      </c>
    </row>
    <row r="114" spans="1:5" ht="14.85" customHeight="1" x14ac:dyDescent="0.2">
      <c r="A114" s="34" t="s">
        <v>88</v>
      </c>
      <c r="B114" s="119" t="s">
        <v>79</v>
      </c>
      <c r="C114" s="119"/>
      <c r="D114" s="79">
        <v>9.4500000000000001E-2</v>
      </c>
      <c r="E114" s="72">
        <f>E103</f>
        <v>245.74725000000001</v>
      </c>
    </row>
    <row r="115" spans="1:5" ht="14.85" customHeight="1" x14ac:dyDescent="0.2">
      <c r="A115" s="34" t="s">
        <v>89</v>
      </c>
      <c r="B115" s="119" t="s">
        <v>83</v>
      </c>
      <c r="C115" s="119"/>
      <c r="D115" s="79">
        <v>0.1038</v>
      </c>
      <c r="E115" s="72">
        <f>E108</f>
        <v>269.93189999999998</v>
      </c>
    </row>
    <row r="116" spans="1:5" ht="14.85" customHeight="1" x14ac:dyDescent="0.2">
      <c r="A116" s="34" t="s">
        <v>90</v>
      </c>
      <c r="B116" s="122" t="s">
        <v>43</v>
      </c>
      <c r="C116" s="122"/>
      <c r="D116" s="80" t="s">
        <v>91</v>
      </c>
      <c r="E116" s="64">
        <v>0</v>
      </c>
    </row>
    <row r="117" spans="1:5" ht="14.85" customHeight="1" x14ac:dyDescent="0.2">
      <c r="A117" s="131" t="s">
        <v>69</v>
      </c>
      <c r="B117" s="131"/>
      <c r="C117" s="131"/>
      <c r="D117" s="74">
        <v>0.84830000000000005</v>
      </c>
      <c r="E117" s="70">
        <f>SUM(E112:E116)</f>
        <v>2206.0041500000002</v>
      </c>
    </row>
    <row r="118" spans="1:5" ht="14.85" customHeight="1" x14ac:dyDescent="0.2">
      <c r="A118" s="110"/>
      <c r="B118" s="110"/>
      <c r="C118" s="110"/>
      <c r="D118" s="110"/>
      <c r="E118" s="110"/>
    </row>
    <row r="119" spans="1:5" ht="14.85" customHeight="1" x14ac:dyDescent="0.2">
      <c r="A119" s="107" t="s">
        <v>92</v>
      </c>
      <c r="B119" s="107"/>
      <c r="C119" s="107"/>
      <c r="D119" s="107"/>
      <c r="E119" s="107"/>
    </row>
    <row r="120" spans="1:5" ht="14.85" customHeight="1" x14ac:dyDescent="0.2">
      <c r="A120" s="56">
        <v>5</v>
      </c>
      <c r="B120" s="127" t="s">
        <v>93</v>
      </c>
      <c r="C120" s="127"/>
      <c r="D120" s="33" t="s">
        <v>60</v>
      </c>
      <c r="E120" s="33" t="s">
        <v>31</v>
      </c>
    </row>
    <row r="121" spans="1:5" ht="14.85" customHeight="1" x14ac:dyDescent="0.2">
      <c r="A121" s="34" t="s">
        <v>9</v>
      </c>
      <c r="B121" s="119" t="s">
        <v>109</v>
      </c>
      <c r="C121" s="119"/>
      <c r="D121" s="86">
        <v>0.03</v>
      </c>
      <c r="E121" s="76">
        <f>E137*D121</f>
        <v>162.94512450000002</v>
      </c>
    </row>
    <row r="122" spans="1:5" ht="14.85" customHeight="1" x14ac:dyDescent="0.2">
      <c r="A122" s="34" t="s">
        <v>15</v>
      </c>
      <c r="B122" s="119" t="s">
        <v>94</v>
      </c>
      <c r="C122" s="119"/>
      <c r="D122" s="79">
        <v>9.2499999999999999E-2</v>
      </c>
      <c r="E122" s="76">
        <f>(E137+E121+E124)*9.25/85.75</f>
        <v>643.26586306864442</v>
      </c>
    </row>
    <row r="123" spans="1:5" ht="14.85" customHeight="1" x14ac:dyDescent="0.2">
      <c r="A123" s="34" t="s">
        <v>36</v>
      </c>
      <c r="B123" s="119" t="s">
        <v>95</v>
      </c>
      <c r="C123" s="119"/>
      <c r="D123" s="79">
        <v>0.05</v>
      </c>
      <c r="E123" s="76">
        <f>(E137+E121+E124)*5/85.75</f>
        <v>347.71127733440238</v>
      </c>
    </row>
    <row r="124" spans="1:5" ht="14.85" customHeight="1" x14ac:dyDescent="0.2">
      <c r="A124" s="34" t="s">
        <v>38</v>
      </c>
      <c r="B124" s="119" t="s">
        <v>96</v>
      </c>
      <c r="C124" s="119"/>
      <c r="D124" s="79">
        <v>6.7900000000000002E-2</v>
      </c>
      <c r="E124" s="76">
        <f>E137*D124</f>
        <v>368.79913178500004</v>
      </c>
    </row>
    <row r="125" spans="1:5" ht="14.85" customHeight="1" x14ac:dyDescent="0.2">
      <c r="A125" s="131" t="s">
        <v>69</v>
      </c>
      <c r="B125" s="131"/>
      <c r="C125" s="131"/>
      <c r="D125" s="74">
        <f>SUM(D121:D124)</f>
        <v>0.2404</v>
      </c>
      <c r="E125" s="81">
        <f>SUM(E121:E124)</f>
        <v>1522.721396688047</v>
      </c>
    </row>
    <row r="126" spans="1:5" ht="14.85" customHeight="1" x14ac:dyDescent="0.2">
      <c r="A126" s="134" t="s">
        <v>98</v>
      </c>
      <c r="B126" s="134"/>
      <c r="C126" s="134"/>
      <c r="D126" s="134"/>
      <c r="E126" s="134"/>
    </row>
    <row r="127" spans="1:5" ht="14.85" customHeight="1" x14ac:dyDescent="0.2">
      <c r="A127" s="134" t="s">
        <v>99</v>
      </c>
      <c r="B127" s="134"/>
      <c r="C127" s="134"/>
      <c r="D127" s="134"/>
      <c r="E127" s="134"/>
    </row>
    <row r="128" spans="1:5" ht="14.85" customHeight="1" x14ac:dyDescent="0.2">
      <c r="A128" s="20"/>
      <c r="B128" s="20"/>
      <c r="C128" s="20"/>
      <c r="D128" s="20"/>
      <c r="E128" s="20"/>
    </row>
    <row r="129" spans="1:5" ht="14.85" customHeight="1" x14ac:dyDescent="0.2">
      <c r="A129" s="107" t="s">
        <v>100</v>
      </c>
      <c r="B129" s="107"/>
      <c r="C129" s="107"/>
      <c r="D129" s="107"/>
      <c r="E129" s="107"/>
    </row>
    <row r="130" spans="1:5" ht="14.85" customHeight="1" x14ac:dyDescent="0.2">
      <c r="A130" s="136" t="s">
        <v>101</v>
      </c>
      <c r="B130" s="136"/>
      <c r="C130" s="136"/>
      <c r="D130" s="136"/>
      <c r="E130" s="136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35" t="s">
        <v>102</v>
      </c>
      <c r="B132" s="135"/>
      <c r="C132" s="135"/>
      <c r="D132" s="135"/>
      <c r="E132" s="33" t="s">
        <v>31</v>
      </c>
    </row>
    <row r="133" spans="1:5" ht="14.85" customHeight="1" x14ac:dyDescent="0.2">
      <c r="A133" s="34" t="s">
        <v>9</v>
      </c>
      <c r="B133" s="122" t="s">
        <v>103</v>
      </c>
      <c r="C133" s="122"/>
      <c r="D133" s="122"/>
      <c r="E133" s="72">
        <f>E50</f>
        <v>2600.5</v>
      </c>
    </row>
    <row r="134" spans="1:5" ht="14.85" customHeight="1" x14ac:dyDescent="0.2">
      <c r="A134" s="34" t="s">
        <v>11</v>
      </c>
      <c r="B134" s="122" t="s">
        <v>104</v>
      </c>
      <c r="C134" s="122"/>
      <c r="D134" s="122"/>
      <c r="E134" s="72">
        <f>E60</f>
        <v>625</v>
      </c>
    </row>
    <row r="135" spans="1:5" ht="14.85" customHeight="1" x14ac:dyDescent="0.2">
      <c r="A135" s="34" t="s">
        <v>13</v>
      </c>
      <c r="B135" s="119" t="s">
        <v>278</v>
      </c>
      <c r="C135" s="119"/>
      <c r="D135" s="119"/>
      <c r="E135" s="72">
        <f>E69</f>
        <v>0</v>
      </c>
    </row>
    <row r="136" spans="1:5" ht="14.85" customHeight="1" x14ac:dyDescent="0.2">
      <c r="A136" s="34" t="s">
        <v>15</v>
      </c>
      <c r="B136" s="122" t="s">
        <v>105</v>
      </c>
      <c r="C136" s="122"/>
      <c r="D136" s="122"/>
      <c r="E136" s="72">
        <f>E117</f>
        <v>2206.0041500000002</v>
      </c>
    </row>
    <row r="137" spans="1:5" ht="14.85" customHeight="1" x14ac:dyDescent="0.2">
      <c r="A137" s="131" t="s">
        <v>106</v>
      </c>
      <c r="B137" s="131"/>
      <c r="C137" s="131"/>
      <c r="D137" s="131"/>
      <c r="E137" s="82">
        <f>SUM(E133:E136)</f>
        <v>5431.5041500000007</v>
      </c>
    </row>
    <row r="138" spans="1:5" ht="14.85" customHeight="1" x14ac:dyDescent="0.2">
      <c r="A138" s="34" t="s">
        <v>36</v>
      </c>
      <c r="B138" s="122" t="s">
        <v>107</v>
      </c>
      <c r="C138" s="122"/>
      <c r="D138" s="122"/>
      <c r="E138" s="76">
        <f>E125</f>
        <v>1522.721396688047</v>
      </c>
    </row>
    <row r="139" spans="1:5" ht="14.85" customHeight="1" x14ac:dyDescent="0.2">
      <c r="A139" s="131" t="s">
        <v>231</v>
      </c>
      <c r="B139" s="131"/>
      <c r="C139" s="131"/>
      <c r="D139" s="131"/>
      <c r="E139" s="70">
        <f>SUM(E137:E138)</f>
        <v>6954.2255466880479</v>
      </c>
    </row>
  </sheetData>
  <mergeCells count="135"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A6E15-F1B7-4B53-B52A-778DDD88300B}">
  <dimension ref="A1:AMJ139"/>
  <sheetViews>
    <sheetView workbookViewId="0">
      <selection activeCell="C8" sqref="C8:E8"/>
    </sheetView>
  </sheetViews>
  <sheetFormatPr defaultRowHeight="1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 x14ac:dyDescent="0.25">
      <c r="A1" s="108" t="s">
        <v>2</v>
      </c>
      <c r="B1" s="108"/>
      <c r="C1" s="108"/>
      <c r="D1" s="108"/>
      <c r="E1" s="108"/>
    </row>
    <row r="2" spans="1:5" ht="15" customHeight="1" x14ac:dyDescent="0.25">
      <c r="A2" s="7"/>
      <c r="B2" s="109" t="s">
        <v>247</v>
      </c>
      <c r="C2" s="109"/>
      <c r="D2" s="109"/>
      <c r="E2" s="109"/>
    </row>
    <row r="3" spans="1:5" ht="15" customHeight="1" x14ac:dyDescent="0.2">
      <c r="A3" s="110"/>
      <c r="B3" s="110"/>
      <c r="C3" s="110"/>
      <c r="D3" s="110"/>
      <c r="E3" s="110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11" t="s">
        <v>285</v>
      </c>
      <c r="B5" s="111"/>
      <c r="C5" s="111"/>
      <c r="D5" s="111"/>
      <c r="E5" s="111"/>
    </row>
    <row r="6" spans="1:5" ht="15" customHeight="1" x14ac:dyDescent="0.2">
      <c r="A6" s="107"/>
      <c r="B6" s="107"/>
      <c r="C6" s="107"/>
      <c r="D6" s="107"/>
      <c r="E6" s="107"/>
    </row>
    <row r="7" spans="1:5" ht="14.25" x14ac:dyDescent="0.2"/>
    <row r="8" spans="1:5" ht="15" customHeight="1" x14ac:dyDescent="0.2">
      <c r="A8" s="104" t="s">
        <v>3</v>
      </c>
      <c r="B8" s="104"/>
      <c r="C8" s="112" t="s">
        <v>286</v>
      </c>
      <c r="D8" s="112"/>
      <c r="E8" s="112"/>
    </row>
    <row r="9" spans="1:5" ht="15" customHeight="1" x14ac:dyDescent="0.2">
      <c r="A9" s="104" t="s">
        <v>4</v>
      </c>
      <c r="B9" s="104"/>
      <c r="C9" s="105" t="s">
        <v>5</v>
      </c>
      <c r="D9" s="105"/>
      <c r="E9" s="105"/>
    </row>
    <row r="10" spans="1:5" ht="15" customHeight="1" x14ac:dyDescent="0.2">
      <c r="A10" s="104" t="s">
        <v>6</v>
      </c>
      <c r="B10" s="104"/>
      <c r="C10" s="105" t="s">
        <v>7</v>
      </c>
      <c r="D10" s="105"/>
      <c r="E10" s="105"/>
    </row>
    <row r="11" spans="1:5" ht="15" customHeight="1" x14ac:dyDescent="0.2">
      <c r="A11" s="4"/>
      <c r="B11" s="4"/>
      <c r="C11" s="49"/>
      <c r="D11" s="49"/>
      <c r="E11" s="49"/>
    </row>
    <row r="12" spans="1:5" ht="15" customHeight="1" x14ac:dyDescent="0.2">
      <c r="A12" s="106"/>
      <c r="B12" s="106"/>
      <c r="C12" s="106"/>
      <c r="D12" s="106"/>
      <c r="E12" s="106"/>
    </row>
    <row r="13" spans="1:5" ht="15" customHeight="1" x14ac:dyDescent="0.2">
      <c r="A13" s="107" t="s">
        <v>8</v>
      </c>
      <c r="B13" s="107"/>
      <c r="C13" s="107"/>
      <c r="D13" s="107"/>
      <c r="E13" s="107"/>
    </row>
    <row r="14" spans="1:5" ht="15" customHeight="1" x14ac:dyDescent="0.2">
      <c r="A14" s="52" t="s">
        <v>9</v>
      </c>
      <c r="B14" s="118" t="s">
        <v>10</v>
      </c>
      <c r="C14" s="118"/>
      <c r="D14" s="118"/>
      <c r="E14" s="53"/>
    </row>
    <row r="15" spans="1:5" ht="14.25" x14ac:dyDescent="0.2">
      <c r="A15" s="52" t="s">
        <v>11</v>
      </c>
      <c r="B15" s="118" t="s">
        <v>12</v>
      </c>
      <c r="C15" s="118"/>
      <c r="D15" s="118"/>
      <c r="E15" s="52" t="s">
        <v>205</v>
      </c>
    </row>
    <row r="16" spans="1:5" ht="14.25" x14ac:dyDescent="0.2">
      <c r="A16" s="52" t="s">
        <v>13</v>
      </c>
      <c r="B16" s="119" t="s">
        <v>14</v>
      </c>
      <c r="C16" s="119"/>
      <c r="D16" s="119"/>
      <c r="E16" s="54" t="s">
        <v>246</v>
      </c>
    </row>
    <row r="17" spans="1:5" ht="15" customHeight="1" x14ac:dyDescent="0.2">
      <c r="A17" s="52" t="s">
        <v>15</v>
      </c>
      <c r="B17" s="119" t="s">
        <v>16</v>
      </c>
      <c r="C17" s="119"/>
      <c r="D17" s="119"/>
      <c r="E17" s="52" t="s">
        <v>17</v>
      </c>
    </row>
    <row r="18" spans="1:5" ht="15" customHeight="1" x14ac:dyDescent="0.2">
      <c r="A18" s="19"/>
      <c r="B18" s="50"/>
      <c r="C18" s="50"/>
      <c r="D18" s="50"/>
      <c r="E18" s="19"/>
    </row>
    <row r="19" spans="1:5" ht="15" customHeight="1" x14ac:dyDescent="0.2">
      <c r="A19" s="106"/>
      <c r="B19" s="106"/>
      <c r="C19" s="106"/>
      <c r="D19" s="106"/>
      <c r="E19" s="106"/>
    </row>
    <row r="20" spans="1:5" ht="15" customHeight="1" x14ac:dyDescent="0.2">
      <c r="A20" s="107" t="s">
        <v>18</v>
      </c>
      <c r="B20" s="107"/>
      <c r="C20" s="107"/>
      <c r="D20" s="107"/>
      <c r="E20" s="107"/>
    </row>
    <row r="21" spans="1:5" ht="15" customHeight="1" x14ac:dyDescent="0.2">
      <c r="A21" s="113" t="s">
        <v>19</v>
      </c>
      <c r="B21" s="113"/>
      <c r="C21" s="114" t="s">
        <v>20</v>
      </c>
      <c r="D21" s="114" t="s">
        <v>21</v>
      </c>
      <c r="E21" s="114"/>
    </row>
    <row r="22" spans="1:5" ht="15" customHeight="1" x14ac:dyDescent="0.2">
      <c r="A22" s="113"/>
      <c r="B22" s="113"/>
      <c r="C22" s="114"/>
      <c r="D22" s="114"/>
      <c r="E22" s="114"/>
    </row>
    <row r="23" spans="1:5" ht="15" customHeight="1" x14ac:dyDescent="0.2">
      <c r="A23" s="118" t="s">
        <v>110</v>
      </c>
      <c r="B23" s="118"/>
      <c r="C23" s="57" t="s">
        <v>22</v>
      </c>
      <c r="D23" s="117">
        <v>6</v>
      </c>
      <c r="E23" s="117"/>
    </row>
    <row r="24" spans="1:5" ht="15" customHeight="1" x14ac:dyDescent="0.2">
      <c r="A24" s="118" t="s">
        <v>243</v>
      </c>
      <c r="B24" s="118"/>
      <c r="C24" s="57"/>
      <c r="D24" s="112"/>
      <c r="E24" s="112"/>
    </row>
    <row r="25" spans="1:5" ht="15" customHeight="1" x14ac:dyDescent="0.2">
      <c r="A25" s="118" t="s">
        <v>244</v>
      </c>
      <c r="B25" s="118"/>
      <c r="C25" s="28"/>
      <c r="D25" s="123"/>
      <c r="E25" s="123"/>
    </row>
    <row r="26" spans="1:5" ht="15" customHeight="1" x14ac:dyDescent="0.2">
      <c r="A26" s="124"/>
      <c r="B26" s="124"/>
      <c r="C26" s="11"/>
      <c r="D26" s="124"/>
      <c r="E26" s="124"/>
    </row>
    <row r="27" spans="1:5" ht="15" customHeight="1" x14ac:dyDescent="0.2">
      <c r="A27" s="124"/>
      <c r="B27" s="124"/>
      <c r="C27" s="11"/>
      <c r="D27" s="124"/>
      <c r="E27" s="124"/>
    </row>
    <row r="28" spans="1:5" s="15" customFormat="1" ht="15" customHeight="1" x14ac:dyDescent="0.2">
      <c r="A28" s="13"/>
      <c r="B28" s="13"/>
      <c r="C28" s="12"/>
      <c r="D28" s="14"/>
      <c r="E28" s="14"/>
    </row>
    <row r="29" spans="1:5" s="15" customFormat="1" ht="15" customHeight="1" x14ac:dyDescent="0.2">
      <c r="A29" s="107" t="s">
        <v>122</v>
      </c>
      <c r="B29" s="107"/>
      <c r="C29" s="107"/>
      <c r="D29" s="107"/>
      <c r="E29" s="107"/>
    </row>
    <row r="30" spans="1:5" ht="15" customHeight="1" x14ac:dyDescent="0.2">
      <c r="A30" s="16"/>
      <c r="B30" s="16"/>
      <c r="C30" s="16"/>
      <c r="D30" s="16"/>
      <c r="E30" s="16"/>
    </row>
    <row r="31" spans="1:5" s="17" customFormat="1" ht="39" customHeight="1" x14ac:dyDescent="0.2">
      <c r="A31" s="125" t="s">
        <v>23</v>
      </c>
      <c r="B31" s="125"/>
      <c r="C31" s="89"/>
      <c r="D31" s="89"/>
      <c r="E31" s="90"/>
    </row>
    <row r="32" spans="1:5" ht="30" customHeight="1" x14ac:dyDescent="0.2">
      <c r="A32" s="120" t="s">
        <v>262</v>
      </c>
      <c r="B32" s="120"/>
      <c r="C32" s="120"/>
      <c r="D32" s="120"/>
      <c r="E32" s="120"/>
    </row>
    <row r="33" spans="1:5" ht="15" customHeight="1" x14ac:dyDescent="0.2">
      <c r="A33" s="121" t="s">
        <v>24</v>
      </c>
      <c r="B33" s="121"/>
      <c r="C33" s="121"/>
      <c r="D33" s="121"/>
      <c r="E33" s="121"/>
    </row>
    <row r="34" spans="1:5" ht="15" customHeight="1" x14ac:dyDescent="0.2">
      <c r="A34" s="52">
        <v>1</v>
      </c>
      <c r="B34" s="122" t="s">
        <v>206</v>
      </c>
      <c r="C34" s="122"/>
      <c r="D34" s="122"/>
      <c r="E34" s="52" t="s">
        <v>205</v>
      </c>
    </row>
    <row r="35" spans="1:5" ht="15" customHeight="1" x14ac:dyDescent="0.2">
      <c r="A35" s="52">
        <v>2</v>
      </c>
      <c r="B35" s="122" t="s">
        <v>25</v>
      </c>
      <c r="C35" s="122"/>
      <c r="D35" s="122"/>
      <c r="E35" s="60">
        <v>1550</v>
      </c>
    </row>
    <row r="36" spans="1:5" ht="25.5" x14ac:dyDescent="0.2">
      <c r="A36" s="52">
        <v>3</v>
      </c>
      <c r="B36" s="122" t="s">
        <v>26</v>
      </c>
      <c r="C36" s="122"/>
      <c r="D36" s="122"/>
      <c r="E36" s="61" t="s">
        <v>218</v>
      </c>
    </row>
    <row r="37" spans="1:5" ht="15" customHeight="1" x14ac:dyDescent="0.2">
      <c r="A37" s="52">
        <v>4</v>
      </c>
      <c r="B37" s="122" t="s">
        <v>27</v>
      </c>
      <c r="C37" s="122"/>
      <c r="D37" s="122"/>
      <c r="E37" s="62">
        <v>45658</v>
      </c>
    </row>
    <row r="38" spans="1:5" ht="30" customHeight="1" x14ac:dyDescent="0.2">
      <c r="A38" s="126" t="s">
        <v>28</v>
      </c>
      <c r="B38" s="126"/>
      <c r="C38" s="126"/>
      <c r="D38" s="126"/>
      <c r="E38" s="126"/>
    </row>
    <row r="39" spans="1:5" ht="15" customHeight="1" x14ac:dyDescent="0.2">
      <c r="A39" s="19"/>
      <c r="B39" s="19"/>
      <c r="C39" s="19"/>
      <c r="D39" s="19"/>
      <c r="E39" s="19"/>
    </row>
    <row r="40" spans="1:5" ht="15" customHeight="1" x14ac:dyDescent="0.2">
      <c r="A40" s="107" t="s">
        <v>29</v>
      </c>
      <c r="B40" s="107"/>
      <c r="C40" s="107"/>
      <c r="D40" s="107"/>
      <c r="E40" s="107"/>
    </row>
    <row r="41" spans="1:5" ht="15" customHeight="1" x14ac:dyDescent="0.2">
      <c r="A41" s="56">
        <v>1</v>
      </c>
      <c r="B41" s="127" t="s">
        <v>30</v>
      </c>
      <c r="C41" s="127"/>
      <c r="D41" s="127"/>
      <c r="E41" s="33" t="s">
        <v>31</v>
      </c>
    </row>
    <row r="42" spans="1:5" ht="15" customHeight="1" x14ac:dyDescent="0.2">
      <c r="A42" s="34" t="s">
        <v>9</v>
      </c>
      <c r="B42" s="119" t="s">
        <v>32</v>
      </c>
      <c r="C42" s="119"/>
      <c r="D42" s="119"/>
      <c r="E42" s="63">
        <f>E35</f>
        <v>1550</v>
      </c>
    </row>
    <row r="43" spans="1:5" ht="15" customHeight="1" x14ac:dyDescent="0.2">
      <c r="A43" s="34" t="s">
        <v>11</v>
      </c>
      <c r="B43" s="119" t="s">
        <v>33</v>
      </c>
      <c r="C43" s="119"/>
      <c r="D43" s="119"/>
      <c r="E43" s="64">
        <v>0</v>
      </c>
    </row>
    <row r="44" spans="1:5" ht="15" customHeight="1" x14ac:dyDescent="0.2">
      <c r="A44" s="34" t="s">
        <v>13</v>
      </c>
      <c r="B44" s="119" t="s">
        <v>34</v>
      </c>
      <c r="C44" s="119"/>
      <c r="D44" s="119"/>
      <c r="E44" s="68">
        <f>E42*0.2</f>
        <v>310</v>
      </c>
    </row>
    <row r="45" spans="1:5" ht="15" customHeight="1" x14ac:dyDescent="0.2">
      <c r="A45" s="34" t="s">
        <v>15</v>
      </c>
      <c r="B45" s="119" t="s">
        <v>35</v>
      </c>
      <c r="C45" s="119"/>
      <c r="D45" s="119"/>
      <c r="E45" s="64">
        <v>0</v>
      </c>
    </row>
    <row r="46" spans="1:5" ht="15" customHeight="1" x14ac:dyDescent="0.2">
      <c r="A46" s="34" t="s">
        <v>36</v>
      </c>
      <c r="B46" s="119" t="s">
        <v>37</v>
      </c>
      <c r="C46" s="119"/>
      <c r="D46" s="119"/>
      <c r="E46" s="64">
        <v>0</v>
      </c>
    </row>
    <row r="47" spans="1:5" ht="15" customHeight="1" x14ac:dyDescent="0.2">
      <c r="A47" s="34" t="s">
        <v>38</v>
      </c>
      <c r="B47" s="119" t="s">
        <v>39</v>
      </c>
      <c r="C47" s="119"/>
      <c r="D47" s="119"/>
      <c r="E47" s="64">
        <v>0</v>
      </c>
    </row>
    <row r="48" spans="1:5" ht="15" customHeight="1" x14ac:dyDescent="0.2">
      <c r="A48" s="34" t="s">
        <v>40</v>
      </c>
      <c r="B48" s="119" t="s">
        <v>41</v>
      </c>
      <c r="C48" s="119"/>
      <c r="D48" s="119"/>
      <c r="E48" s="64">
        <v>0</v>
      </c>
    </row>
    <row r="49" spans="1:5" ht="15" customHeight="1" x14ac:dyDescent="0.2">
      <c r="A49" s="34" t="s">
        <v>42</v>
      </c>
      <c r="B49" s="119" t="s">
        <v>43</v>
      </c>
      <c r="C49" s="119"/>
      <c r="D49" s="119"/>
      <c r="E49" s="64">
        <v>0</v>
      </c>
    </row>
    <row r="50" spans="1:5" ht="15" customHeight="1" x14ac:dyDescent="0.2">
      <c r="A50" s="114" t="s">
        <v>44</v>
      </c>
      <c r="B50" s="114"/>
      <c r="C50" s="114"/>
      <c r="D50" s="114"/>
      <c r="E50" s="65">
        <f>SUM(E42:E49)</f>
        <v>1860</v>
      </c>
    </row>
    <row r="51" spans="1:5" ht="15" customHeight="1" x14ac:dyDescent="0.2">
      <c r="A51" s="110"/>
      <c r="B51" s="110"/>
      <c r="C51" s="110"/>
      <c r="D51" s="110"/>
      <c r="E51" s="110"/>
    </row>
    <row r="52" spans="1:5" ht="15" customHeight="1" x14ac:dyDescent="0.2">
      <c r="A52" s="107" t="s">
        <v>45</v>
      </c>
      <c r="B52" s="107"/>
      <c r="C52" s="107"/>
      <c r="D52" s="107"/>
      <c r="E52" s="107"/>
    </row>
    <row r="53" spans="1:5" ht="30" customHeight="1" x14ac:dyDescent="0.2">
      <c r="A53" s="56">
        <v>2</v>
      </c>
      <c r="B53" s="127" t="s">
        <v>108</v>
      </c>
      <c r="C53" s="127"/>
      <c r="D53" s="127"/>
      <c r="E53" s="33" t="s">
        <v>31</v>
      </c>
    </row>
    <row r="54" spans="1:5" ht="36.75" customHeight="1" x14ac:dyDescent="0.2">
      <c r="A54" s="66" t="s">
        <v>9</v>
      </c>
      <c r="B54" s="128" t="s">
        <v>208</v>
      </c>
      <c r="C54" s="128"/>
      <c r="D54" s="128"/>
      <c r="E54" s="88">
        <v>0</v>
      </c>
    </row>
    <row r="55" spans="1:5" ht="15" customHeight="1" x14ac:dyDescent="0.2">
      <c r="A55" s="66" t="s">
        <v>11</v>
      </c>
      <c r="B55" s="128" t="s">
        <v>265</v>
      </c>
      <c r="C55" s="128"/>
      <c r="D55" s="128"/>
      <c r="E55" s="63">
        <v>594</v>
      </c>
    </row>
    <row r="56" spans="1:5" ht="15" customHeight="1" x14ac:dyDescent="0.2">
      <c r="A56" s="66" t="s">
        <v>13</v>
      </c>
      <c r="B56" s="128" t="s">
        <v>264</v>
      </c>
      <c r="C56" s="128"/>
      <c r="D56" s="128"/>
      <c r="E56" s="63">
        <v>20</v>
      </c>
    </row>
    <row r="57" spans="1:5" ht="15" customHeight="1" x14ac:dyDescent="0.2">
      <c r="A57" s="66" t="s">
        <v>15</v>
      </c>
      <c r="B57" s="128" t="s">
        <v>46</v>
      </c>
      <c r="C57" s="128"/>
      <c r="D57" s="128"/>
      <c r="E57" s="67">
        <v>0</v>
      </c>
    </row>
    <row r="58" spans="1:5" ht="15" customHeight="1" x14ac:dyDescent="0.2">
      <c r="A58" s="66" t="s">
        <v>36</v>
      </c>
      <c r="B58" s="128" t="s">
        <v>47</v>
      </c>
      <c r="C58" s="128"/>
      <c r="D58" s="128"/>
      <c r="E58" s="63">
        <v>11</v>
      </c>
    </row>
    <row r="59" spans="1:5" ht="15" customHeight="1" x14ac:dyDescent="0.2">
      <c r="A59" s="66" t="s">
        <v>38</v>
      </c>
      <c r="B59" s="128" t="s">
        <v>43</v>
      </c>
      <c r="C59" s="128"/>
      <c r="D59" s="128"/>
      <c r="E59" s="67">
        <v>0</v>
      </c>
    </row>
    <row r="60" spans="1:5" ht="15" customHeight="1" x14ac:dyDescent="0.2">
      <c r="A60" s="129" t="s">
        <v>48</v>
      </c>
      <c r="B60" s="129"/>
      <c r="C60" s="129"/>
      <c r="D60" s="129"/>
      <c r="E60" s="65">
        <f>SUM(E54:E59)</f>
        <v>625</v>
      </c>
    </row>
    <row r="61" spans="1:5" ht="15" customHeight="1" x14ac:dyDescent="0.2">
      <c r="A61" s="132" t="s">
        <v>49</v>
      </c>
      <c r="B61" s="132"/>
      <c r="C61" s="132"/>
      <c r="D61" s="132"/>
      <c r="E61" s="132"/>
    </row>
    <row r="62" spans="1:5" ht="15" customHeight="1" x14ac:dyDescent="0.2">
      <c r="A62" s="110"/>
      <c r="B62" s="110"/>
      <c r="C62" s="110"/>
      <c r="D62" s="110"/>
      <c r="E62" s="110"/>
    </row>
    <row r="63" spans="1:5" ht="15" customHeight="1" x14ac:dyDescent="0.2">
      <c r="A63" s="107" t="s">
        <v>50</v>
      </c>
      <c r="B63" s="107"/>
      <c r="C63" s="107"/>
      <c r="D63" s="107"/>
      <c r="E63" s="107"/>
    </row>
    <row r="64" spans="1:5" ht="15" customHeight="1" x14ac:dyDescent="0.2">
      <c r="A64" s="56">
        <v>3</v>
      </c>
      <c r="B64" s="127" t="s">
        <v>51</v>
      </c>
      <c r="C64" s="127"/>
      <c r="D64" s="127"/>
      <c r="E64" s="33" t="s">
        <v>31</v>
      </c>
    </row>
    <row r="65" spans="1:5" ht="15" customHeight="1" x14ac:dyDescent="0.2">
      <c r="A65" s="34" t="s">
        <v>9</v>
      </c>
      <c r="B65" s="119" t="s">
        <v>52</v>
      </c>
      <c r="C65" s="119"/>
      <c r="D65" s="119"/>
      <c r="E65" s="68">
        <f>'Res. Ins. Div.'!D12/6</f>
        <v>0</v>
      </c>
    </row>
    <row r="66" spans="1:5" ht="15" customHeight="1" x14ac:dyDescent="0.2">
      <c r="A66" s="34" t="s">
        <v>11</v>
      </c>
      <c r="B66" s="119" t="s">
        <v>53</v>
      </c>
      <c r="C66" s="119"/>
      <c r="D66" s="119"/>
      <c r="E66" s="69">
        <v>0</v>
      </c>
    </row>
    <row r="67" spans="1:5" ht="15" customHeight="1" x14ac:dyDescent="0.2">
      <c r="A67" s="34" t="s">
        <v>13</v>
      </c>
      <c r="B67" s="119" t="s">
        <v>54</v>
      </c>
      <c r="C67" s="119"/>
      <c r="D67" s="119"/>
      <c r="E67" s="69">
        <v>0</v>
      </c>
    </row>
    <row r="68" spans="1:5" ht="15" customHeight="1" x14ac:dyDescent="0.2">
      <c r="A68" s="34" t="s">
        <v>15</v>
      </c>
      <c r="B68" s="119" t="s">
        <v>43</v>
      </c>
      <c r="C68" s="119"/>
      <c r="D68" s="119"/>
      <c r="E68" s="69">
        <v>0</v>
      </c>
    </row>
    <row r="69" spans="1:5" ht="15" customHeight="1" x14ac:dyDescent="0.2">
      <c r="A69" s="131" t="s">
        <v>55</v>
      </c>
      <c r="B69" s="131"/>
      <c r="C69" s="131"/>
      <c r="D69" s="131"/>
      <c r="E69" s="70">
        <f>SUM(E65:E68)</f>
        <v>0</v>
      </c>
    </row>
    <row r="70" spans="1:5" ht="15" customHeight="1" x14ac:dyDescent="0.2">
      <c r="A70" s="132" t="s">
        <v>56</v>
      </c>
      <c r="B70" s="132"/>
      <c r="C70" s="132"/>
      <c r="D70" s="132"/>
      <c r="E70" s="132"/>
    </row>
    <row r="71" spans="1:5" ht="15" customHeight="1" x14ac:dyDescent="0.2">
      <c r="A71" s="110"/>
      <c r="B71" s="110"/>
      <c r="C71" s="110"/>
      <c r="D71" s="110"/>
      <c r="E71" s="110"/>
    </row>
    <row r="72" spans="1:5" ht="15" customHeight="1" x14ac:dyDescent="0.2">
      <c r="A72" s="107" t="s">
        <v>57</v>
      </c>
      <c r="B72" s="107"/>
      <c r="C72" s="107"/>
      <c r="D72" s="107"/>
      <c r="E72" s="107"/>
    </row>
    <row r="73" spans="1:5" ht="15" customHeight="1" x14ac:dyDescent="0.2">
      <c r="A73" s="133" t="s">
        <v>58</v>
      </c>
      <c r="B73" s="133"/>
      <c r="C73" s="133"/>
      <c r="D73" s="133"/>
      <c r="E73" s="133"/>
    </row>
    <row r="74" spans="1:5" ht="15" customHeight="1" x14ac:dyDescent="0.2">
      <c r="A74" s="56" t="s">
        <v>59</v>
      </c>
      <c r="B74" s="127" t="s">
        <v>58</v>
      </c>
      <c r="C74" s="127"/>
      <c r="D74" s="33" t="s">
        <v>60</v>
      </c>
      <c r="E74" s="33" t="s">
        <v>31</v>
      </c>
    </row>
    <row r="75" spans="1:5" ht="15" customHeight="1" x14ac:dyDescent="0.2">
      <c r="A75" s="34" t="s">
        <v>9</v>
      </c>
      <c r="B75" s="119" t="s">
        <v>61</v>
      </c>
      <c r="C75" s="119"/>
      <c r="D75" s="71">
        <v>0.2</v>
      </c>
      <c r="E75" s="72">
        <f>E50*D75</f>
        <v>372</v>
      </c>
    </row>
    <row r="76" spans="1:5" ht="15" customHeight="1" x14ac:dyDescent="0.2">
      <c r="A76" s="34" t="s">
        <v>11</v>
      </c>
      <c r="B76" s="119" t="s">
        <v>62</v>
      </c>
      <c r="C76" s="119"/>
      <c r="D76" s="71">
        <v>0.08</v>
      </c>
      <c r="E76" s="72">
        <f>E50*D76</f>
        <v>148.80000000000001</v>
      </c>
    </row>
    <row r="77" spans="1:5" ht="24" customHeight="1" x14ac:dyDescent="0.2">
      <c r="A77" s="34" t="s">
        <v>13</v>
      </c>
      <c r="B77" s="119" t="s">
        <v>63</v>
      </c>
      <c r="C77" s="119"/>
      <c r="D77" s="73">
        <v>0.03</v>
      </c>
      <c r="E77" s="72">
        <f>E50*D77</f>
        <v>55.8</v>
      </c>
    </row>
    <row r="78" spans="1:5" ht="15" customHeight="1" x14ac:dyDescent="0.2">
      <c r="A78" s="34" t="s">
        <v>15</v>
      </c>
      <c r="B78" s="119" t="s">
        <v>64</v>
      </c>
      <c r="C78" s="119"/>
      <c r="D78" s="71">
        <v>2.5000000000000001E-2</v>
      </c>
      <c r="E78" s="72">
        <f>E50*D78</f>
        <v>46.5</v>
      </c>
    </row>
    <row r="79" spans="1:5" ht="15" customHeight="1" x14ac:dyDescent="0.2">
      <c r="A79" s="34" t="s">
        <v>36</v>
      </c>
      <c r="B79" s="119" t="s">
        <v>65</v>
      </c>
      <c r="C79" s="119"/>
      <c r="D79" s="71">
        <v>1.4999999999999999E-2</v>
      </c>
      <c r="E79" s="72">
        <f>E50*D79</f>
        <v>27.9</v>
      </c>
    </row>
    <row r="80" spans="1:5" ht="15" customHeight="1" x14ac:dyDescent="0.2">
      <c r="A80" s="34" t="s">
        <v>38</v>
      </c>
      <c r="B80" s="119" t="s">
        <v>66</v>
      </c>
      <c r="C80" s="119"/>
      <c r="D80" s="71">
        <v>0.01</v>
      </c>
      <c r="E80" s="72">
        <f>E50*D80</f>
        <v>18.600000000000001</v>
      </c>
    </row>
    <row r="81" spans="1:5" ht="15" customHeight="1" x14ac:dyDescent="0.2">
      <c r="A81" s="34" t="s">
        <v>40</v>
      </c>
      <c r="B81" s="119" t="s">
        <v>67</v>
      </c>
      <c r="C81" s="119"/>
      <c r="D81" s="71">
        <v>6.0000000000000001E-3</v>
      </c>
      <c r="E81" s="72">
        <f>E50*D81</f>
        <v>11.16</v>
      </c>
    </row>
    <row r="82" spans="1:5" ht="15" customHeight="1" x14ac:dyDescent="0.2">
      <c r="A82" s="34" t="s">
        <v>42</v>
      </c>
      <c r="B82" s="119" t="s">
        <v>68</v>
      </c>
      <c r="C82" s="119"/>
      <c r="D82" s="71">
        <v>2E-3</v>
      </c>
      <c r="E82" s="72">
        <f>E50*D82</f>
        <v>3.72</v>
      </c>
    </row>
    <row r="83" spans="1:5" ht="14.25" x14ac:dyDescent="0.2">
      <c r="A83" s="131" t="s">
        <v>69</v>
      </c>
      <c r="B83" s="131"/>
      <c r="C83" s="131"/>
      <c r="D83" s="74">
        <f>SUM(D75:D82)</f>
        <v>0.3680000000000001</v>
      </c>
      <c r="E83" s="70">
        <f>SUM(E75:E82)</f>
        <v>684.4799999999999</v>
      </c>
    </row>
    <row r="84" spans="1:5" ht="30" customHeight="1" x14ac:dyDescent="0.2">
      <c r="A84" s="132" t="s">
        <v>70</v>
      </c>
      <c r="B84" s="132"/>
      <c r="C84" s="132"/>
      <c r="D84" s="132"/>
      <c r="E84" s="132"/>
    </row>
    <row r="85" spans="1:5" ht="15" customHeight="1" x14ac:dyDescent="0.2">
      <c r="A85" s="134" t="s">
        <v>71</v>
      </c>
      <c r="B85" s="134"/>
      <c r="C85" s="134"/>
      <c r="D85" s="134"/>
      <c r="E85" s="134"/>
    </row>
    <row r="86" spans="1:5" ht="15" customHeight="1" x14ac:dyDescent="0.2">
      <c r="A86" s="110"/>
      <c r="B86" s="110"/>
      <c r="C86" s="110"/>
      <c r="D86" s="110"/>
      <c r="E86" s="110"/>
    </row>
    <row r="87" spans="1:5" ht="15" customHeight="1" x14ac:dyDescent="0.2">
      <c r="A87" s="133" t="s">
        <v>72</v>
      </c>
      <c r="B87" s="133"/>
      <c r="C87" s="133"/>
      <c r="D87" s="133"/>
      <c r="E87" s="133"/>
    </row>
    <row r="88" spans="1:5" ht="15" customHeight="1" x14ac:dyDescent="0.2">
      <c r="A88" s="56" t="s">
        <v>11</v>
      </c>
      <c r="B88" s="127" t="s">
        <v>72</v>
      </c>
      <c r="C88" s="127"/>
      <c r="D88" s="33" t="s">
        <v>60</v>
      </c>
      <c r="E88" s="33" t="s">
        <v>31</v>
      </c>
    </row>
    <row r="89" spans="1:5" ht="15" customHeight="1" x14ac:dyDescent="0.2">
      <c r="A89" s="34" t="s">
        <v>9</v>
      </c>
      <c r="B89" s="119" t="s">
        <v>73</v>
      </c>
      <c r="C89" s="119"/>
      <c r="D89" s="71">
        <v>8.3299999999999999E-2</v>
      </c>
      <c r="E89" s="72">
        <f>E50*D89</f>
        <v>154.93799999999999</v>
      </c>
    </row>
    <row r="90" spans="1:5" ht="15" customHeight="1" x14ac:dyDescent="0.2">
      <c r="A90" s="34" t="s">
        <v>11</v>
      </c>
      <c r="B90" s="119" t="s">
        <v>226</v>
      </c>
      <c r="C90" s="119"/>
      <c r="D90" s="71">
        <v>0.1203</v>
      </c>
      <c r="E90" s="72">
        <f>E50*D90</f>
        <v>223.75800000000001</v>
      </c>
    </row>
    <row r="91" spans="1:5" ht="15" customHeight="1" x14ac:dyDescent="0.2">
      <c r="A91" s="34" t="s">
        <v>13</v>
      </c>
      <c r="B91" s="119" t="s">
        <v>74</v>
      </c>
      <c r="C91" s="119"/>
      <c r="D91" s="71">
        <v>3.7000000000000002E-3</v>
      </c>
      <c r="E91" s="72">
        <f>D91*E50</f>
        <v>6.8820000000000006</v>
      </c>
    </row>
    <row r="92" spans="1:5" ht="15" customHeight="1" x14ac:dyDescent="0.2">
      <c r="A92" s="34" t="s">
        <v>15</v>
      </c>
      <c r="B92" s="119" t="s">
        <v>75</v>
      </c>
      <c r="C92" s="119"/>
      <c r="D92" s="71">
        <v>1.8499999999999999E-2</v>
      </c>
      <c r="E92" s="72">
        <f>E50*D92</f>
        <v>34.409999999999997</v>
      </c>
    </row>
    <row r="93" spans="1:5" ht="15" customHeight="1" x14ac:dyDescent="0.2">
      <c r="A93" s="34" t="s">
        <v>36</v>
      </c>
      <c r="B93" s="119" t="s">
        <v>76</v>
      </c>
      <c r="C93" s="119"/>
      <c r="D93" s="71">
        <v>1.2999999999999999E-2</v>
      </c>
      <c r="E93" s="72">
        <f>E50*D93</f>
        <v>24.18</v>
      </c>
    </row>
    <row r="94" spans="1:5" ht="15" customHeight="1" x14ac:dyDescent="0.2">
      <c r="A94" s="34" t="s">
        <v>38</v>
      </c>
      <c r="B94" s="119" t="s">
        <v>77</v>
      </c>
      <c r="C94" s="119"/>
      <c r="D94" s="71">
        <v>2.9899999999999999E-2</v>
      </c>
      <c r="E94" s="72">
        <f>E50*D94</f>
        <v>55.613999999999997</v>
      </c>
    </row>
    <row r="95" spans="1:5" ht="15" customHeight="1" x14ac:dyDescent="0.2">
      <c r="A95" s="34" t="s">
        <v>40</v>
      </c>
      <c r="B95" s="119" t="s">
        <v>78</v>
      </c>
      <c r="C95" s="119"/>
      <c r="D95" s="71">
        <v>1.3299999999999999E-2</v>
      </c>
      <c r="E95" s="72">
        <f>E50*D95</f>
        <v>24.738</v>
      </c>
    </row>
    <row r="96" spans="1:5" ht="15" customHeight="1" x14ac:dyDescent="0.2">
      <c r="A96" s="131" t="s">
        <v>69</v>
      </c>
      <c r="B96" s="131"/>
      <c r="C96" s="131"/>
      <c r="D96" s="74">
        <f>SUM(D89:D95)</f>
        <v>0.28199999999999997</v>
      </c>
      <c r="E96" s="70">
        <f>SUM(E89:E95)</f>
        <v>524.52</v>
      </c>
    </row>
    <row r="97" spans="1:5" ht="15" customHeight="1" x14ac:dyDescent="0.2">
      <c r="A97" s="110"/>
      <c r="B97" s="110"/>
      <c r="C97" s="110"/>
      <c r="D97" s="110"/>
      <c r="E97" s="110"/>
    </row>
    <row r="98" spans="1:5" ht="15" customHeight="1" x14ac:dyDescent="0.2">
      <c r="A98" s="133" t="s">
        <v>79</v>
      </c>
      <c r="B98" s="133"/>
      <c r="C98" s="133"/>
      <c r="D98" s="133"/>
      <c r="E98" s="133"/>
    </row>
    <row r="99" spans="1:5" ht="15" customHeight="1" x14ac:dyDescent="0.2">
      <c r="A99" s="56" t="s">
        <v>13</v>
      </c>
      <c r="B99" s="127" t="s">
        <v>79</v>
      </c>
      <c r="C99" s="127"/>
      <c r="D99" s="33" t="s">
        <v>60</v>
      </c>
      <c r="E99" s="33" t="s">
        <v>31</v>
      </c>
    </row>
    <row r="100" spans="1:5" ht="15" customHeight="1" x14ac:dyDescent="0.2">
      <c r="A100" s="34" t="s">
        <v>9</v>
      </c>
      <c r="B100" s="119" t="s">
        <v>80</v>
      </c>
      <c r="C100" s="119"/>
      <c r="D100" s="75">
        <v>1.6500000000000001E-2</v>
      </c>
      <c r="E100" s="76">
        <f>E50*D100</f>
        <v>30.69</v>
      </c>
    </row>
    <row r="101" spans="1:5" ht="15" customHeight="1" x14ac:dyDescent="0.2">
      <c r="A101" s="34" t="s">
        <v>11</v>
      </c>
      <c r="B101" s="119" t="s">
        <v>81</v>
      </c>
      <c r="C101" s="119"/>
      <c r="D101" s="77">
        <v>3.7999999999999999E-2</v>
      </c>
      <c r="E101" s="76">
        <f>E50*D101</f>
        <v>70.679999999999993</v>
      </c>
    </row>
    <row r="102" spans="1:5" ht="15" customHeight="1" x14ac:dyDescent="0.2">
      <c r="A102" s="34" t="s">
        <v>13</v>
      </c>
      <c r="B102" s="119" t="s">
        <v>82</v>
      </c>
      <c r="C102" s="119"/>
      <c r="D102" s="77">
        <v>0.04</v>
      </c>
      <c r="E102" s="76">
        <f>E50*D102</f>
        <v>74.400000000000006</v>
      </c>
    </row>
    <row r="103" spans="1:5" ht="15" customHeight="1" x14ac:dyDescent="0.2">
      <c r="A103" s="131" t="s">
        <v>69</v>
      </c>
      <c r="B103" s="131"/>
      <c r="C103" s="131"/>
      <c r="D103" s="74">
        <f>SUM(D100:D102)</f>
        <v>9.4500000000000001E-2</v>
      </c>
      <c r="E103" s="70">
        <f>SUM(E100:E102)</f>
        <v>175.76999999999998</v>
      </c>
    </row>
    <row r="104" spans="1:5" ht="15" customHeight="1" x14ac:dyDescent="0.2">
      <c r="A104" s="21"/>
      <c r="B104" s="21"/>
      <c r="C104" s="21"/>
      <c r="D104" s="21"/>
      <c r="E104" s="21"/>
    </row>
    <row r="105" spans="1:5" ht="15" customHeight="1" x14ac:dyDescent="0.2">
      <c r="A105" s="133" t="s">
        <v>83</v>
      </c>
      <c r="B105" s="133"/>
      <c r="C105" s="133"/>
      <c r="D105" s="133"/>
      <c r="E105" s="133"/>
    </row>
    <row r="106" spans="1:5" ht="15" customHeight="1" x14ac:dyDescent="0.2">
      <c r="A106" s="56" t="s">
        <v>15</v>
      </c>
      <c r="B106" s="127" t="s">
        <v>83</v>
      </c>
      <c r="C106" s="127"/>
      <c r="D106" s="33" t="s">
        <v>60</v>
      </c>
      <c r="E106" s="33" t="s">
        <v>31</v>
      </c>
    </row>
    <row r="107" spans="1:5" ht="15" customHeight="1" x14ac:dyDescent="0.2">
      <c r="A107" s="34" t="s">
        <v>9</v>
      </c>
      <c r="B107" s="122" t="s">
        <v>84</v>
      </c>
      <c r="C107" s="122"/>
      <c r="D107" s="78">
        <v>0.1038</v>
      </c>
      <c r="E107" s="72">
        <f>E50*D107</f>
        <v>193.06800000000001</v>
      </c>
    </row>
    <row r="108" spans="1:5" ht="15" customHeight="1" x14ac:dyDescent="0.2">
      <c r="A108" s="131" t="s">
        <v>69</v>
      </c>
      <c r="B108" s="131"/>
      <c r="C108" s="131"/>
      <c r="D108" s="74">
        <v>0.1038</v>
      </c>
      <c r="E108" s="70">
        <f>SUM(E107)</f>
        <v>193.06800000000001</v>
      </c>
    </row>
    <row r="109" spans="1:5" ht="15" customHeight="1" x14ac:dyDescent="0.2">
      <c r="A109" s="110"/>
      <c r="B109" s="110"/>
      <c r="C109" s="110"/>
      <c r="D109" s="110"/>
      <c r="E109" s="110"/>
    </row>
    <row r="110" spans="1:5" ht="15" customHeight="1" x14ac:dyDescent="0.2">
      <c r="A110" s="107" t="s">
        <v>85</v>
      </c>
      <c r="B110" s="107"/>
      <c r="C110" s="107"/>
      <c r="D110" s="107"/>
      <c r="E110" s="107"/>
    </row>
    <row r="111" spans="1:5" ht="15" customHeight="1" x14ac:dyDescent="0.2">
      <c r="A111" s="56">
        <v>4</v>
      </c>
      <c r="B111" s="135" t="s">
        <v>86</v>
      </c>
      <c r="C111" s="135"/>
      <c r="D111" s="59" t="s">
        <v>60</v>
      </c>
      <c r="E111" s="33" t="s">
        <v>31</v>
      </c>
    </row>
    <row r="112" spans="1:5" ht="15" customHeight="1" x14ac:dyDescent="0.2">
      <c r="A112" s="34" t="s">
        <v>59</v>
      </c>
      <c r="B112" s="119" t="s">
        <v>58</v>
      </c>
      <c r="C112" s="119"/>
      <c r="D112" s="79">
        <v>0.36799999999999999</v>
      </c>
      <c r="E112" s="72">
        <f>E83</f>
        <v>684.4799999999999</v>
      </c>
    </row>
    <row r="113" spans="1:7" ht="15" customHeight="1" x14ac:dyDescent="0.2">
      <c r="A113" s="34" t="s">
        <v>87</v>
      </c>
      <c r="B113" s="119" t="s">
        <v>72</v>
      </c>
      <c r="C113" s="119"/>
      <c r="D113" s="79">
        <v>0.28199999999999997</v>
      </c>
      <c r="E113" s="72">
        <f>E96</f>
        <v>524.52</v>
      </c>
    </row>
    <row r="114" spans="1:7" ht="15" customHeight="1" x14ac:dyDescent="0.2">
      <c r="A114" s="34" t="s">
        <v>88</v>
      </c>
      <c r="B114" s="119" t="s">
        <v>79</v>
      </c>
      <c r="C114" s="119"/>
      <c r="D114" s="79">
        <v>9.4500000000000001E-2</v>
      </c>
      <c r="E114" s="72">
        <f>E103</f>
        <v>175.76999999999998</v>
      </c>
    </row>
    <row r="115" spans="1:7" ht="15" customHeight="1" x14ac:dyDescent="0.2">
      <c r="A115" s="34" t="s">
        <v>89</v>
      </c>
      <c r="B115" s="119" t="s">
        <v>83</v>
      </c>
      <c r="C115" s="119"/>
      <c r="D115" s="79">
        <v>0.1038</v>
      </c>
      <c r="E115" s="72">
        <f>E108</f>
        <v>193.06800000000001</v>
      </c>
    </row>
    <row r="116" spans="1:7" ht="15" customHeight="1" x14ac:dyDescent="0.2">
      <c r="A116" s="34" t="s">
        <v>90</v>
      </c>
      <c r="B116" s="122" t="s">
        <v>43</v>
      </c>
      <c r="C116" s="122"/>
      <c r="D116" s="80" t="s">
        <v>91</v>
      </c>
      <c r="E116" s="64">
        <v>0</v>
      </c>
    </row>
    <row r="117" spans="1:7" ht="15" customHeight="1" x14ac:dyDescent="0.2">
      <c r="A117" s="131" t="s">
        <v>69</v>
      </c>
      <c r="B117" s="131"/>
      <c r="C117" s="131"/>
      <c r="D117" s="74">
        <v>0.84830000000000005</v>
      </c>
      <c r="E117" s="70">
        <f>SUM(E112:E116)</f>
        <v>1577.838</v>
      </c>
    </row>
    <row r="118" spans="1:7" ht="15" customHeight="1" x14ac:dyDescent="0.2">
      <c r="A118" s="110"/>
      <c r="B118" s="110"/>
      <c r="C118" s="110"/>
      <c r="D118" s="110"/>
      <c r="E118" s="110"/>
    </row>
    <row r="119" spans="1:7" ht="15" customHeight="1" x14ac:dyDescent="0.2">
      <c r="A119" s="107" t="s">
        <v>92</v>
      </c>
      <c r="B119" s="107"/>
      <c r="C119" s="107"/>
      <c r="D119" s="107"/>
      <c r="E119" s="107"/>
    </row>
    <row r="120" spans="1:7" ht="15" customHeight="1" x14ac:dyDescent="0.2">
      <c r="A120" s="56">
        <v>5</v>
      </c>
      <c r="B120" s="127" t="s">
        <v>93</v>
      </c>
      <c r="C120" s="127"/>
      <c r="D120" s="33" t="s">
        <v>60</v>
      </c>
      <c r="E120" s="33" t="s">
        <v>31</v>
      </c>
    </row>
    <row r="121" spans="1:7" ht="15" customHeight="1" x14ac:dyDescent="0.2">
      <c r="A121" s="34" t="s">
        <v>9</v>
      </c>
      <c r="B121" s="119" t="s">
        <v>109</v>
      </c>
      <c r="C121" s="119"/>
      <c r="D121" s="86">
        <v>0.03</v>
      </c>
      <c r="E121" s="76">
        <f>E137*D121</f>
        <v>121.88513999999999</v>
      </c>
    </row>
    <row r="122" spans="1:7" ht="15" customHeight="1" x14ac:dyDescent="0.2">
      <c r="A122" s="34" t="s">
        <v>15</v>
      </c>
      <c r="B122" s="119" t="s">
        <v>94</v>
      </c>
      <c r="C122" s="119"/>
      <c r="D122" s="79">
        <v>9.2499999999999999E-2</v>
      </c>
      <c r="E122" s="76">
        <f>(E137+E121+E124)*9.25/85.75</f>
        <v>481.17149879708461</v>
      </c>
      <c r="F122" s="5"/>
      <c r="G122" s="22"/>
    </row>
    <row r="123" spans="1:7" ht="15" customHeight="1" x14ac:dyDescent="0.2">
      <c r="A123" s="34" t="s">
        <v>36</v>
      </c>
      <c r="B123" s="119" t="s">
        <v>95</v>
      </c>
      <c r="C123" s="119"/>
      <c r="D123" s="79">
        <v>0.05</v>
      </c>
      <c r="E123" s="76">
        <f>(E137+E121+E124)*5/85.75</f>
        <v>260.09270205247816</v>
      </c>
    </row>
    <row r="124" spans="1:7" ht="15" customHeight="1" x14ac:dyDescent="0.2">
      <c r="A124" s="34" t="s">
        <v>38</v>
      </c>
      <c r="B124" s="119" t="s">
        <v>96</v>
      </c>
      <c r="C124" s="119"/>
      <c r="D124" s="79">
        <v>6.7900000000000002E-2</v>
      </c>
      <c r="E124" s="76">
        <f>E137*D124</f>
        <v>275.86670019999997</v>
      </c>
      <c r="F124" s="23">
        <v>8.6499999999999994E-2</v>
      </c>
      <c r="G124" s="22" t="s">
        <v>97</v>
      </c>
    </row>
    <row r="125" spans="1:7" ht="15" customHeight="1" x14ac:dyDescent="0.2">
      <c r="A125" s="131" t="s">
        <v>69</v>
      </c>
      <c r="B125" s="131"/>
      <c r="C125" s="131"/>
      <c r="D125" s="74">
        <f>SUM(D121:D124)</f>
        <v>0.2404</v>
      </c>
      <c r="E125" s="81">
        <f>SUM(E121:E124)</f>
        <v>1139.0160410495628</v>
      </c>
      <c r="F125" s="5"/>
      <c r="G125" s="22"/>
    </row>
    <row r="126" spans="1:7" ht="15" customHeight="1" x14ac:dyDescent="0.2">
      <c r="A126" s="134" t="s">
        <v>98</v>
      </c>
      <c r="B126" s="134"/>
      <c r="C126" s="134"/>
      <c r="D126" s="134"/>
      <c r="E126" s="134"/>
      <c r="F126" s="5"/>
      <c r="G126" s="22"/>
    </row>
    <row r="127" spans="1:7" ht="15" customHeight="1" x14ac:dyDescent="0.2">
      <c r="A127" s="134" t="s">
        <v>99</v>
      </c>
      <c r="B127" s="134"/>
      <c r="C127" s="134"/>
      <c r="D127" s="134"/>
      <c r="E127" s="134"/>
      <c r="F127" s="5"/>
      <c r="G127" s="22"/>
    </row>
    <row r="128" spans="1:7" ht="15" customHeight="1" x14ac:dyDescent="0.2">
      <c r="A128" s="20"/>
      <c r="B128" s="20"/>
      <c r="C128" s="20"/>
      <c r="D128" s="20"/>
      <c r="E128" s="20"/>
      <c r="F128" s="5"/>
      <c r="G128" s="22"/>
    </row>
    <row r="129" spans="1:7" ht="15" customHeight="1" x14ac:dyDescent="0.2">
      <c r="A129" s="107" t="s">
        <v>100</v>
      </c>
      <c r="B129" s="107"/>
      <c r="C129" s="107"/>
      <c r="D129" s="107"/>
      <c r="E129" s="107"/>
      <c r="F129" s="5"/>
      <c r="G129" s="22"/>
    </row>
    <row r="130" spans="1:7" ht="15" customHeight="1" x14ac:dyDescent="0.2">
      <c r="A130" s="136" t="s">
        <v>101</v>
      </c>
      <c r="B130" s="136"/>
      <c r="C130" s="136"/>
      <c r="D130" s="136"/>
      <c r="E130" s="136"/>
    </row>
    <row r="131" spans="1:7" ht="15" customHeight="1" x14ac:dyDescent="0.2">
      <c r="A131" s="3"/>
      <c r="B131" s="3"/>
      <c r="C131" s="3"/>
      <c r="D131" s="3"/>
      <c r="E131" s="3"/>
    </row>
    <row r="132" spans="1:7" ht="15" customHeight="1" x14ac:dyDescent="0.2">
      <c r="A132" s="135" t="s">
        <v>102</v>
      </c>
      <c r="B132" s="135"/>
      <c r="C132" s="135"/>
      <c r="D132" s="135"/>
      <c r="E132" s="33" t="s">
        <v>31</v>
      </c>
    </row>
    <row r="133" spans="1:7" ht="15" customHeight="1" x14ac:dyDescent="0.2">
      <c r="A133" s="34" t="s">
        <v>9</v>
      </c>
      <c r="B133" s="122" t="s">
        <v>103</v>
      </c>
      <c r="C133" s="122"/>
      <c r="D133" s="122"/>
      <c r="E133" s="72">
        <f>E50</f>
        <v>1860</v>
      </c>
    </row>
    <row r="134" spans="1:7" ht="15" customHeight="1" x14ac:dyDescent="0.2">
      <c r="A134" s="34" t="s">
        <v>11</v>
      </c>
      <c r="B134" s="122" t="s">
        <v>104</v>
      </c>
      <c r="C134" s="122"/>
      <c r="D134" s="122"/>
      <c r="E134" s="72">
        <f>E60</f>
        <v>625</v>
      </c>
    </row>
    <row r="135" spans="1:7" ht="15" customHeight="1" x14ac:dyDescent="0.2">
      <c r="A135" s="34" t="s">
        <v>13</v>
      </c>
      <c r="B135" s="119" t="s">
        <v>278</v>
      </c>
      <c r="C135" s="119"/>
      <c r="D135" s="119"/>
      <c r="E135" s="72">
        <f>E69</f>
        <v>0</v>
      </c>
    </row>
    <row r="136" spans="1:7" ht="15" customHeight="1" x14ac:dyDescent="0.2">
      <c r="A136" s="34" t="s">
        <v>15</v>
      </c>
      <c r="B136" s="122" t="s">
        <v>105</v>
      </c>
      <c r="C136" s="122"/>
      <c r="D136" s="122"/>
      <c r="E136" s="72">
        <f>E117</f>
        <v>1577.838</v>
      </c>
    </row>
    <row r="137" spans="1:7" ht="15" customHeight="1" x14ac:dyDescent="0.2">
      <c r="A137" s="131" t="s">
        <v>106</v>
      </c>
      <c r="B137" s="131"/>
      <c r="C137" s="131"/>
      <c r="D137" s="131"/>
      <c r="E137" s="82">
        <f>SUM(E133:E136)</f>
        <v>4062.8379999999997</v>
      </c>
    </row>
    <row r="138" spans="1:7" ht="15" customHeight="1" x14ac:dyDescent="0.2">
      <c r="A138" s="34" t="s">
        <v>36</v>
      </c>
      <c r="B138" s="122" t="s">
        <v>107</v>
      </c>
      <c r="C138" s="122"/>
      <c r="D138" s="122"/>
      <c r="E138" s="76">
        <f>E125</f>
        <v>1139.0160410495628</v>
      </c>
    </row>
    <row r="139" spans="1:7" ht="15" customHeight="1" x14ac:dyDescent="0.2">
      <c r="A139" s="131" t="s">
        <v>232</v>
      </c>
      <c r="B139" s="131"/>
      <c r="C139" s="131"/>
      <c r="D139" s="131"/>
      <c r="E139" s="70">
        <f>SUM(E137:E138)</f>
        <v>5201.8540410495625</v>
      </c>
    </row>
  </sheetData>
  <mergeCells count="138">
    <mergeCell ref="B136:D136"/>
    <mergeCell ref="A137:D137"/>
    <mergeCell ref="B138:D138"/>
    <mergeCell ref="A139:D139"/>
    <mergeCell ref="A129:E129"/>
    <mergeCell ref="A130:E130"/>
    <mergeCell ref="A132:D132"/>
    <mergeCell ref="B133:D133"/>
    <mergeCell ref="B134:D134"/>
    <mergeCell ref="B135:D135"/>
    <mergeCell ref="B122:C122"/>
    <mergeCell ref="B123:C123"/>
    <mergeCell ref="B124:C124"/>
    <mergeCell ref="A125:C125"/>
    <mergeCell ref="A126:E126"/>
    <mergeCell ref="A127:E127"/>
    <mergeCell ref="B116:C116"/>
    <mergeCell ref="A117:C117"/>
    <mergeCell ref="A118:E118"/>
    <mergeCell ref="A119:E119"/>
    <mergeCell ref="B120:C120"/>
    <mergeCell ref="B121:C121"/>
    <mergeCell ref="A110:E110"/>
    <mergeCell ref="B111:C111"/>
    <mergeCell ref="B112:C112"/>
    <mergeCell ref="B113:C113"/>
    <mergeCell ref="B114:C114"/>
    <mergeCell ref="B115:C115"/>
    <mergeCell ref="A103:C103"/>
    <mergeCell ref="A105:E105"/>
    <mergeCell ref="B106:C106"/>
    <mergeCell ref="B107:C107"/>
    <mergeCell ref="A108:C108"/>
    <mergeCell ref="A109:E109"/>
    <mergeCell ref="A97:E97"/>
    <mergeCell ref="A98:E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A96:C96"/>
    <mergeCell ref="A85:E85"/>
    <mergeCell ref="A86:E86"/>
    <mergeCell ref="A87:E87"/>
    <mergeCell ref="B88:C88"/>
    <mergeCell ref="B89:C89"/>
    <mergeCell ref="B90:C90"/>
    <mergeCell ref="B79:C79"/>
    <mergeCell ref="B80:C80"/>
    <mergeCell ref="B81:C81"/>
    <mergeCell ref="B82:C82"/>
    <mergeCell ref="A83:C83"/>
    <mergeCell ref="A84:E84"/>
    <mergeCell ref="A73:E73"/>
    <mergeCell ref="B74:C74"/>
    <mergeCell ref="B75:C75"/>
    <mergeCell ref="B76:C76"/>
    <mergeCell ref="B77:C77"/>
    <mergeCell ref="B78:C78"/>
    <mergeCell ref="B67:D67"/>
    <mergeCell ref="B68:D68"/>
    <mergeCell ref="A69:D69"/>
    <mergeCell ref="A70:E70"/>
    <mergeCell ref="A71:E71"/>
    <mergeCell ref="A72:E72"/>
    <mergeCell ref="A61:E61"/>
    <mergeCell ref="A62:E62"/>
    <mergeCell ref="A63:E63"/>
    <mergeCell ref="B64:D64"/>
    <mergeCell ref="B65:D65"/>
    <mergeCell ref="B66:D66"/>
    <mergeCell ref="B55:D55"/>
    <mergeCell ref="B56:D56"/>
    <mergeCell ref="B57:D57"/>
    <mergeCell ref="B58:D58"/>
    <mergeCell ref="B59:D59"/>
    <mergeCell ref="A60:D60"/>
    <mergeCell ref="B49:D49"/>
    <mergeCell ref="A50:D50"/>
    <mergeCell ref="A51:E51"/>
    <mergeCell ref="A52:E52"/>
    <mergeCell ref="B53:D53"/>
    <mergeCell ref="B54:D54"/>
    <mergeCell ref="B43:D43"/>
    <mergeCell ref="B44:D44"/>
    <mergeCell ref="B45:D45"/>
    <mergeCell ref="B46:D46"/>
    <mergeCell ref="B47:D47"/>
    <mergeCell ref="B48:D48"/>
    <mergeCell ref="B36:D36"/>
    <mergeCell ref="B37:D37"/>
    <mergeCell ref="A38:E38"/>
    <mergeCell ref="A40:E40"/>
    <mergeCell ref="B41:D41"/>
    <mergeCell ref="B42:D42"/>
    <mergeCell ref="A29:E29"/>
    <mergeCell ref="A31:B31"/>
    <mergeCell ref="A32:E32"/>
    <mergeCell ref="A33:E33"/>
    <mergeCell ref="B34:D34"/>
    <mergeCell ref="B35:D35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B14:D14"/>
    <mergeCell ref="B15:D15"/>
  </mergeCells>
  <printOptions horizontalCentered="1"/>
  <pageMargins left="0.15748031496062992" right="0.23622047244094491" top="1.1811023622047245" bottom="0.55118110236220474" header="0.78740157480314965" footer="0.15748031496062992"/>
  <pageSetup paperSize="9" scale="80" fitToWidth="0" fitToHeight="0" orientation="portrait" r:id="rId1"/>
  <headerFooter alignWithMargins="0"/>
  <rowBreaks count="3" manualBreakCount="3">
    <brk id="28" man="1"/>
    <brk id="71" man="1"/>
    <brk id="10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8C76C-FD3F-4F03-B7D1-90AA2BCBE0C4}">
  <dimension ref="A1:AMJ139"/>
  <sheetViews>
    <sheetView zoomScaleNormal="100" workbookViewId="0">
      <selection activeCell="C8" sqref="C8:E8"/>
    </sheetView>
  </sheetViews>
  <sheetFormatPr defaultRowHeight="1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 x14ac:dyDescent="0.25">
      <c r="A1" s="108" t="s">
        <v>2</v>
      </c>
      <c r="B1" s="108"/>
      <c r="C1" s="108"/>
      <c r="D1" s="108"/>
      <c r="E1" s="108"/>
    </row>
    <row r="2" spans="1:5" ht="15" customHeight="1" x14ac:dyDescent="0.25">
      <c r="A2" s="7"/>
      <c r="B2" s="109" t="s">
        <v>247</v>
      </c>
      <c r="C2" s="109"/>
      <c r="D2" s="109"/>
      <c r="E2" s="109"/>
    </row>
    <row r="3" spans="1:5" ht="15" customHeight="1" x14ac:dyDescent="0.2">
      <c r="A3" s="110"/>
      <c r="B3" s="110"/>
      <c r="C3" s="110"/>
      <c r="D3" s="110"/>
      <c r="E3" s="110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11" t="s">
        <v>285</v>
      </c>
      <c r="B5" s="111"/>
      <c r="C5" s="111"/>
      <c r="D5" s="111"/>
      <c r="E5" s="111"/>
    </row>
    <row r="6" spans="1:5" ht="15" customHeight="1" x14ac:dyDescent="0.2">
      <c r="A6" s="107"/>
      <c r="B6" s="107"/>
      <c r="C6" s="107"/>
      <c r="D6" s="107"/>
      <c r="E6" s="107"/>
    </row>
    <row r="7" spans="1:5" ht="14.25" x14ac:dyDescent="0.2"/>
    <row r="8" spans="1:5" ht="14.25" x14ac:dyDescent="0.2">
      <c r="A8" s="104" t="s">
        <v>3</v>
      </c>
      <c r="B8" s="104"/>
      <c r="C8" s="112" t="s">
        <v>286</v>
      </c>
      <c r="D8" s="112"/>
      <c r="E8" s="112"/>
    </row>
    <row r="9" spans="1:5" ht="14.25" x14ac:dyDescent="0.2">
      <c r="A9" s="104" t="s">
        <v>4</v>
      </c>
      <c r="B9" s="104"/>
      <c r="C9" s="105" t="s">
        <v>5</v>
      </c>
      <c r="D9" s="105"/>
      <c r="E9" s="105"/>
    </row>
    <row r="10" spans="1:5" ht="14.25" x14ac:dyDescent="0.2">
      <c r="A10" s="104" t="s">
        <v>6</v>
      </c>
      <c r="B10" s="104"/>
      <c r="C10" s="105" t="s">
        <v>7</v>
      </c>
      <c r="D10" s="105"/>
      <c r="E10" s="105"/>
    </row>
    <row r="11" spans="1:5" ht="14.25" x14ac:dyDescent="0.2">
      <c r="A11" s="4"/>
      <c r="B11" s="4"/>
      <c r="C11" s="49"/>
      <c r="D11" s="49"/>
      <c r="E11" s="49"/>
    </row>
    <row r="12" spans="1:5" ht="14.25" x14ac:dyDescent="0.2">
      <c r="A12" s="106"/>
      <c r="B12" s="106"/>
      <c r="C12" s="106"/>
      <c r="D12" s="106"/>
      <c r="E12" s="106"/>
    </row>
    <row r="13" spans="1:5" ht="14.25" x14ac:dyDescent="0.2">
      <c r="A13" s="107" t="s">
        <v>8</v>
      </c>
      <c r="B13" s="107"/>
      <c r="C13" s="107"/>
      <c r="D13" s="107"/>
      <c r="E13" s="107"/>
    </row>
    <row r="14" spans="1:5" ht="14.25" x14ac:dyDescent="0.2">
      <c r="A14" s="52" t="s">
        <v>9</v>
      </c>
      <c r="B14" s="118" t="s">
        <v>10</v>
      </c>
      <c r="C14" s="118"/>
      <c r="D14" s="118"/>
      <c r="E14" s="53"/>
    </row>
    <row r="15" spans="1:5" ht="14.25" x14ac:dyDescent="0.2">
      <c r="A15" s="52" t="s">
        <v>11</v>
      </c>
      <c r="B15" s="118" t="s">
        <v>12</v>
      </c>
      <c r="C15" s="118"/>
      <c r="D15" s="118"/>
      <c r="E15" s="52" t="s">
        <v>205</v>
      </c>
    </row>
    <row r="16" spans="1:5" ht="14.25" x14ac:dyDescent="0.2">
      <c r="A16" s="52" t="s">
        <v>13</v>
      </c>
      <c r="B16" s="119" t="s">
        <v>14</v>
      </c>
      <c r="C16" s="119"/>
      <c r="D16" s="119"/>
      <c r="E16" s="54" t="s">
        <v>246</v>
      </c>
    </row>
    <row r="17" spans="1:5" ht="14.25" x14ac:dyDescent="0.2">
      <c r="A17" s="52" t="s">
        <v>15</v>
      </c>
      <c r="B17" s="119" t="s">
        <v>16</v>
      </c>
      <c r="C17" s="119"/>
      <c r="D17" s="119"/>
      <c r="E17" s="52" t="s">
        <v>17</v>
      </c>
    </row>
    <row r="18" spans="1:5" ht="15" customHeight="1" x14ac:dyDescent="0.2">
      <c r="A18" s="19"/>
      <c r="B18" s="50"/>
      <c r="C18" s="50"/>
      <c r="D18" s="50"/>
      <c r="E18" s="19"/>
    </row>
    <row r="19" spans="1:5" ht="15" customHeight="1" x14ac:dyDescent="0.2">
      <c r="A19" s="106"/>
      <c r="B19" s="106"/>
      <c r="C19" s="106"/>
      <c r="D19" s="106"/>
      <c r="E19" s="106"/>
    </row>
    <row r="20" spans="1:5" ht="15" customHeight="1" x14ac:dyDescent="0.2">
      <c r="A20" s="107" t="s">
        <v>18</v>
      </c>
      <c r="B20" s="107"/>
      <c r="C20" s="107"/>
      <c r="D20" s="107"/>
      <c r="E20" s="107"/>
    </row>
    <row r="21" spans="1:5" ht="15" customHeight="1" x14ac:dyDescent="0.2">
      <c r="A21" s="113" t="s">
        <v>19</v>
      </c>
      <c r="B21" s="113"/>
      <c r="C21" s="114" t="s">
        <v>20</v>
      </c>
      <c r="D21" s="114" t="s">
        <v>21</v>
      </c>
      <c r="E21" s="114"/>
    </row>
    <row r="22" spans="1:5" ht="14.25" x14ac:dyDescent="0.2">
      <c r="A22" s="113"/>
      <c r="B22" s="113"/>
      <c r="C22" s="114"/>
      <c r="D22" s="114"/>
      <c r="E22" s="114"/>
    </row>
    <row r="23" spans="1:5" ht="14.25" x14ac:dyDescent="0.2">
      <c r="A23" s="118" t="s">
        <v>119</v>
      </c>
      <c r="B23" s="118"/>
      <c r="C23" s="57" t="s">
        <v>22</v>
      </c>
      <c r="D23" s="117">
        <v>1</v>
      </c>
      <c r="E23" s="117"/>
    </row>
    <row r="24" spans="1:5" ht="14.25" x14ac:dyDescent="0.2">
      <c r="A24" s="118"/>
      <c r="B24" s="118"/>
      <c r="C24" s="57"/>
      <c r="D24" s="112"/>
      <c r="E24" s="112"/>
    </row>
    <row r="25" spans="1:5" s="15" customFormat="1" ht="14.25" x14ac:dyDescent="0.2">
      <c r="A25" s="112"/>
      <c r="B25" s="112"/>
      <c r="C25" s="57"/>
      <c r="D25" s="112"/>
      <c r="E25" s="112"/>
    </row>
    <row r="26" spans="1:5" s="15" customFormat="1" ht="15.95" customHeight="1" x14ac:dyDescent="0.2">
      <c r="A26" s="112"/>
      <c r="B26" s="112"/>
      <c r="C26" s="52"/>
      <c r="D26" s="112"/>
      <c r="E26" s="112"/>
    </row>
    <row r="27" spans="1:5" ht="14.25" x14ac:dyDescent="0.2">
      <c r="A27" s="112"/>
      <c r="B27" s="112"/>
      <c r="C27" s="52"/>
      <c r="D27" s="112"/>
      <c r="E27" s="112"/>
    </row>
    <row r="28" spans="1:5" ht="15" customHeight="1" x14ac:dyDescent="0.2">
      <c r="A28" s="50"/>
      <c r="B28" s="50"/>
      <c r="C28" s="19"/>
      <c r="D28" s="55"/>
      <c r="E28" s="55"/>
    </row>
    <row r="29" spans="1:5" s="17" customFormat="1" ht="12.75" x14ac:dyDescent="0.2">
      <c r="A29" s="107" t="s">
        <v>122</v>
      </c>
      <c r="B29" s="107"/>
      <c r="C29" s="107"/>
      <c r="D29" s="107"/>
      <c r="E29" s="107"/>
    </row>
    <row r="30" spans="1:5" ht="14.25" x14ac:dyDescent="0.2">
      <c r="A30" s="16"/>
      <c r="B30" s="16"/>
      <c r="C30" s="16"/>
      <c r="D30" s="16"/>
      <c r="E30" s="16"/>
    </row>
    <row r="31" spans="1:5" ht="15" customHeight="1" x14ac:dyDescent="0.2">
      <c r="A31" s="137" t="s">
        <v>23</v>
      </c>
      <c r="B31" s="137"/>
      <c r="C31" s="58"/>
      <c r="D31" s="58"/>
      <c r="E31" s="58"/>
    </row>
    <row r="32" spans="1:5" ht="24" customHeight="1" x14ac:dyDescent="0.2">
      <c r="A32" s="120" t="s">
        <v>262</v>
      </c>
      <c r="B32" s="120"/>
      <c r="C32" s="120"/>
      <c r="D32" s="120"/>
      <c r="E32" s="120"/>
    </row>
    <row r="33" spans="1:5" ht="15" customHeight="1" x14ac:dyDescent="0.2">
      <c r="A33" s="121" t="s">
        <v>24</v>
      </c>
      <c r="B33" s="121"/>
      <c r="C33" s="121"/>
      <c r="D33" s="121"/>
      <c r="E33" s="121"/>
    </row>
    <row r="34" spans="1:5" ht="14.25" x14ac:dyDescent="0.2">
      <c r="A34" s="52">
        <v>1</v>
      </c>
      <c r="B34" s="122" t="s">
        <v>206</v>
      </c>
      <c r="C34" s="122"/>
      <c r="D34" s="122"/>
      <c r="E34" s="52" t="s">
        <v>203</v>
      </c>
    </row>
    <row r="35" spans="1:5" ht="14.25" x14ac:dyDescent="0.2">
      <c r="A35" s="52">
        <v>2</v>
      </c>
      <c r="B35" s="122" t="s">
        <v>25</v>
      </c>
      <c r="C35" s="122"/>
      <c r="D35" s="122"/>
      <c r="E35" s="60">
        <v>1550</v>
      </c>
    </row>
    <row r="36" spans="1:5" ht="14.25" x14ac:dyDescent="0.2">
      <c r="A36" s="52">
        <v>3</v>
      </c>
      <c r="B36" s="122" t="s">
        <v>26</v>
      </c>
      <c r="C36" s="122"/>
      <c r="D36" s="122"/>
      <c r="E36" s="83" t="s">
        <v>126</v>
      </c>
    </row>
    <row r="37" spans="1:5" ht="14.25" x14ac:dyDescent="0.2">
      <c r="A37" s="52">
        <v>4</v>
      </c>
      <c r="B37" s="122" t="s">
        <v>27</v>
      </c>
      <c r="C37" s="122"/>
      <c r="D37" s="122"/>
      <c r="E37" s="62">
        <v>45658</v>
      </c>
    </row>
    <row r="38" spans="1:5" ht="23.45" customHeight="1" x14ac:dyDescent="0.2">
      <c r="A38" s="126" t="s">
        <v>28</v>
      </c>
      <c r="B38" s="126"/>
      <c r="C38" s="126"/>
      <c r="D38" s="126"/>
      <c r="E38" s="126"/>
    </row>
    <row r="39" spans="1:5" ht="15" customHeight="1" x14ac:dyDescent="0.2">
      <c r="A39" s="19"/>
      <c r="B39" s="19"/>
      <c r="C39" s="19"/>
      <c r="D39" s="19"/>
      <c r="E39" s="19"/>
    </row>
    <row r="40" spans="1:5" ht="15" customHeight="1" x14ac:dyDescent="0.2">
      <c r="A40" s="107" t="s">
        <v>29</v>
      </c>
      <c r="B40" s="107"/>
      <c r="C40" s="107"/>
      <c r="D40" s="107"/>
      <c r="E40" s="107"/>
    </row>
    <row r="41" spans="1:5" ht="15" customHeight="1" x14ac:dyDescent="0.2">
      <c r="A41" s="56">
        <v>1</v>
      </c>
      <c r="B41" s="127" t="s">
        <v>30</v>
      </c>
      <c r="C41" s="127"/>
      <c r="D41" s="127"/>
      <c r="E41" s="33" t="s">
        <v>31</v>
      </c>
    </row>
    <row r="42" spans="1:5" ht="15" customHeight="1" x14ac:dyDescent="0.2">
      <c r="A42" s="34" t="s">
        <v>9</v>
      </c>
      <c r="B42" s="119" t="s">
        <v>32</v>
      </c>
      <c r="C42" s="119"/>
      <c r="D42" s="119"/>
      <c r="E42" s="63">
        <f>E35</f>
        <v>1550</v>
      </c>
    </row>
    <row r="43" spans="1:5" ht="15" customHeight="1" x14ac:dyDescent="0.2">
      <c r="A43" s="34" t="s">
        <v>11</v>
      </c>
      <c r="B43" s="119" t="s">
        <v>33</v>
      </c>
      <c r="C43" s="119"/>
      <c r="D43" s="119"/>
      <c r="E43" s="67">
        <v>0</v>
      </c>
    </row>
    <row r="44" spans="1:5" ht="15" customHeight="1" x14ac:dyDescent="0.2">
      <c r="A44" s="34" t="s">
        <v>13</v>
      </c>
      <c r="B44" s="119" t="s">
        <v>34</v>
      </c>
      <c r="C44" s="119"/>
      <c r="D44" s="119"/>
      <c r="E44" s="67">
        <v>0</v>
      </c>
    </row>
    <row r="45" spans="1:5" ht="15" customHeight="1" x14ac:dyDescent="0.2">
      <c r="A45" s="34" t="s">
        <v>15</v>
      </c>
      <c r="B45" s="119" t="s">
        <v>35</v>
      </c>
      <c r="C45" s="119"/>
      <c r="D45" s="119"/>
      <c r="E45" s="67">
        <v>0</v>
      </c>
    </row>
    <row r="46" spans="1:5" ht="15" customHeight="1" x14ac:dyDescent="0.2">
      <c r="A46" s="34" t="s">
        <v>36</v>
      </c>
      <c r="B46" s="119" t="s">
        <v>37</v>
      </c>
      <c r="C46" s="119"/>
      <c r="D46" s="119"/>
      <c r="E46" s="67">
        <v>0</v>
      </c>
    </row>
    <row r="47" spans="1:5" ht="15" customHeight="1" x14ac:dyDescent="0.2">
      <c r="A47" s="34" t="s">
        <v>38</v>
      </c>
      <c r="B47" s="119" t="s">
        <v>39</v>
      </c>
      <c r="C47" s="119"/>
      <c r="D47" s="119"/>
      <c r="E47" s="67">
        <v>0</v>
      </c>
    </row>
    <row r="48" spans="1:5" ht="15" customHeight="1" x14ac:dyDescent="0.2">
      <c r="A48" s="34" t="s">
        <v>40</v>
      </c>
      <c r="B48" s="119" t="s">
        <v>41</v>
      </c>
      <c r="C48" s="119"/>
      <c r="D48" s="119"/>
      <c r="E48" s="67">
        <v>0</v>
      </c>
    </row>
    <row r="49" spans="1:5" ht="15" customHeight="1" x14ac:dyDescent="0.2">
      <c r="A49" s="34" t="s">
        <v>42</v>
      </c>
      <c r="B49" s="119" t="s">
        <v>43</v>
      </c>
      <c r="C49" s="119"/>
      <c r="D49" s="119"/>
      <c r="E49" s="67">
        <v>0</v>
      </c>
    </row>
    <row r="50" spans="1:5" ht="15" customHeight="1" x14ac:dyDescent="0.2">
      <c r="A50" s="114" t="s">
        <v>44</v>
      </c>
      <c r="B50" s="114"/>
      <c r="C50" s="114"/>
      <c r="D50" s="114"/>
      <c r="E50" s="65">
        <f>SUM(E42:E49)</f>
        <v>1550</v>
      </c>
    </row>
    <row r="51" spans="1:5" ht="30" customHeight="1" x14ac:dyDescent="0.2">
      <c r="A51" s="110"/>
      <c r="B51" s="110"/>
      <c r="C51" s="110"/>
      <c r="D51" s="110"/>
      <c r="E51" s="110"/>
    </row>
    <row r="52" spans="1:5" ht="30" customHeight="1" x14ac:dyDescent="0.2">
      <c r="A52" s="107" t="s">
        <v>45</v>
      </c>
      <c r="B52" s="107"/>
      <c r="C52" s="107"/>
      <c r="D52" s="107"/>
      <c r="E52" s="107"/>
    </row>
    <row r="53" spans="1:5" ht="15" customHeight="1" x14ac:dyDescent="0.2">
      <c r="A53" s="56">
        <v>2</v>
      </c>
      <c r="B53" s="127" t="s">
        <v>108</v>
      </c>
      <c r="C53" s="127"/>
      <c r="D53" s="127"/>
      <c r="E53" s="33" t="s">
        <v>31</v>
      </c>
    </row>
    <row r="54" spans="1:5" ht="38.25" customHeight="1" x14ac:dyDescent="0.2">
      <c r="A54" s="34" t="s">
        <v>9</v>
      </c>
      <c r="B54" s="128" t="s">
        <v>208</v>
      </c>
      <c r="C54" s="128"/>
      <c r="D54" s="128"/>
      <c r="E54" s="87">
        <v>0</v>
      </c>
    </row>
    <row r="55" spans="1:5" ht="15" customHeight="1" x14ac:dyDescent="0.2">
      <c r="A55" s="34" t="s">
        <v>11</v>
      </c>
      <c r="B55" s="128" t="s">
        <v>259</v>
      </c>
      <c r="C55" s="128"/>
      <c r="D55" s="128"/>
      <c r="E55" s="63">
        <v>594</v>
      </c>
    </row>
    <row r="56" spans="1:5" ht="15" customHeight="1" x14ac:dyDescent="0.2">
      <c r="A56" s="34" t="s">
        <v>13</v>
      </c>
      <c r="B56" s="128" t="s">
        <v>264</v>
      </c>
      <c r="C56" s="128"/>
      <c r="D56" s="128"/>
      <c r="E56" s="63">
        <v>20</v>
      </c>
    </row>
    <row r="57" spans="1:5" ht="15" customHeight="1" x14ac:dyDescent="0.2">
      <c r="A57" s="34" t="s">
        <v>15</v>
      </c>
      <c r="B57" s="128" t="s">
        <v>46</v>
      </c>
      <c r="C57" s="128"/>
      <c r="D57" s="128"/>
      <c r="E57" s="67">
        <v>0</v>
      </c>
    </row>
    <row r="58" spans="1:5" ht="15" customHeight="1" x14ac:dyDescent="0.2">
      <c r="A58" s="34" t="s">
        <v>36</v>
      </c>
      <c r="B58" s="128" t="s">
        <v>47</v>
      </c>
      <c r="C58" s="128"/>
      <c r="D58" s="128"/>
      <c r="E58" s="63">
        <v>11</v>
      </c>
    </row>
    <row r="59" spans="1:5" ht="15" customHeight="1" x14ac:dyDescent="0.2">
      <c r="A59" s="34" t="s">
        <v>38</v>
      </c>
      <c r="B59" s="128" t="s">
        <v>43</v>
      </c>
      <c r="C59" s="128"/>
      <c r="D59" s="128"/>
      <c r="E59" s="67">
        <v>0</v>
      </c>
    </row>
    <row r="60" spans="1:5" ht="15" customHeight="1" x14ac:dyDescent="0.2">
      <c r="A60" s="114" t="s">
        <v>48</v>
      </c>
      <c r="B60" s="114"/>
      <c r="C60" s="114"/>
      <c r="D60" s="114"/>
      <c r="E60" s="70">
        <f>SUM(E54:E59)</f>
        <v>625</v>
      </c>
    </row>
    <row r="61" spans="1:5" ht="15" customHeight="1" x14ac:dyDescent="0.2">
      <c r="A61" s="132" t="s">
        <v>49</v>
      </c>
      <c r="B61" s="132"/>
      <c r="C61" s="132"/>
      <c r="D61" s="132"/>
      <c r="E61" s="132"/>
    </row>
    <row r="62" spans="1:5" ht="15" customHeight="1" x14ac:dyDescent="0.2">
      <c r="A62" s="110"/>
      <c r="B62" s="110"/>
      <c r="C62" s="110"/>
      <c r="D62" s="110"/>
      <c r="E62" s="110"/>
    </row>
    <row r="63" spans="1:5" ht="15" customHeight="1" x14ac:dyDescent="0.2">
      <c r="A63" s="107" t="s">
        <v>50</v>
      </c>
      <c r="B63" s="107"/>
      <c r="C63" s="107"/>
      <c r="D63" s="107"/>
      <c r="E63" s="107"/>
    </row>
    <row r="64" spans="1:5" ht="15" customHeight="1" x14ac:dyDescent="0.2">
      <c r="A64" s="56">
        <v>3</v>
      </c>
      <c r="B64" s="127" t="s">
        <v>51</v>
      </c>
      <c r="C64" s="127"/>
      <c r="D64" s="127"/>
      <c r="E64" s="33" t="s">
        <v>31</v>
      </c>
    </row>
    <row r="65" spans="1:5" ht="15" customHeight="1" x14ac:dyDescent="0.2">
      <c r="A65" s="34" t="s">
        <v>9</v>
      </c>
      <c r="B65" s="119" t="s">
        <v>52</v>
      </c>
      <c r="C65" s="119"/>
      <c r="D65" s="119"/>
      <c r="E65" s="68">
        <f>'Res. Ins. Div.'!D13</f>
        <v>0</v>
      </c>
    </row>
    <row r="66" spans="1:5" ht="15" customHeight="1" x14ac:dyDescent="0.2">
      <c r="A66" s="34" t="s">
        <v>11</v>
      </c>
      <c r="B66" s="119" t="s">
        <v>53</v>
      </c>
      <c r="C66" s="119"/>
      <c r="D66" s="119"/>
      <c r="E66" s="69">
        <v>0</v>
      </c>
    </row>
    <row r="67" spans="1:5" ht="15" customHeight="1" x14ac:dyDescent="0.2">
      <c r="A67" s="34" t="s">
        <v>13</v>
      </c>
      <c r="B67" s="119" t="s">
        <v>54</v>
      </c>
      <c r="C67" s="119"/>
      <c r="D67" s="119"/>
      <c r="E67" s="69">
        <v>0</v>
      </c>
    </row>
    <row r="68" spans="1:5" ht="15" customHeight="1" x14ac:dyDescent="0.2">
      <c r="A68" s="34" t="s">
        <v>15</v>
      </c>
      <c r="B68" s="119" t="s">
        <v>43</v>
      </c>
      <c r="C68" s="119"/>
      <c r="D68" s="119"/>
      <c r="E68" s="69">
        <v>0</v>
      </c>
    </row>
    <row r="69" spans="1:5" ht="15" customHeight="1" x14ac:dyDescent="0.2">
      <c r="A69" s="131" t="s">
        <v>55</v>
      </c>
      <c r="B69" s="131"/>
      <c r="C69" s="131"/>
      <c r="D69" s="131"/>
      <c r="E69" s="70">
        <f>SUM(E65:E68)</f>
        <v>0</v>
      </c>
    </row>
    <row r="70" spans="1:5" ht="15" customHeight="1" x14ac:dyDescent="0.2">
      <c r="A70" s="132" t="s">
        <v>56</v>
      </c>
      <c r="B70" s="132"/>
      <c r="C70" s="132"/>
      <c r="D70" s="132"/>
      <c r="E70" s="132"/>
    </row>
    <row r="71" spans="1:5" ht="15" customHeight="1" x14ac:dyDescent="0.2">
      <c r="A71" s="110"/>
      <c r="B71" s="110"/>
      <c r="C71" s="110"/>
      <c r="D71" s="110"/>
      <c r="E71" s="110"/>
    </row>
    <row r="72" spans="1:5" ht="15" customHeight="1" x14ac:dyDescent="0.2">
      <c r="A72" s="107" t="s">
        <v>57</v>
      </c>
      <c r="B72" s="107"/>
      <c r="C72" s="107"/>
      <c r="D72" s="107"/>
      <c r="E72" s="107"/>
    </row>
    <row r="73" spans="1:5" ht="15" customHeight="1" x14ac:dyDescent="0.2">
      <c r="A73" s="133" t="s">
        <v>58</v>
      </c>
      <c r="B73" s="133"/>
      <c r="C73" s="133"/>
      <c r="D73" s="133"/>
      <c r="E73" s="133"/>
    </row>
    <row r="74" spans="1:5" ht="15" customHeight="1" x14ac:dyDescent="0.2">
      <c r="A74" s="56" t="s">
        <v>59</v>
      </c>
      <c r="B74" s="127" t="s">
        <v>58</v>
      </c>
      <c r="C74" s="127"/>
      <c r="D74" s="33" t="s">
        <v>60</v>
      </c>
      <c r="E74" s="33" t="s">
        <v>31</v>
      </c>
    </row>
    <row r="75" spans="1:5" ht="12.75" customHeight="1" x14ac:dyDescent="0.2">
      <c r="A75" s="34" t="s">
        <v>9</v>
      </c>
      <c r="B75" s="119" t="s">
        <v>61</v>
      </c>
      <c r="C75" s="119"/>
      <c r="D75" s="71">
        <v>0.2</v>
      </c>
      <c r="E75" s="72">
        <f>E50*D75</f>
        <v>310</v>
      </c>
    </row>
    <row r="76" spans="1:5" ht="15" customHeight="1" x14ac:dyDescent="0.2">
      <c r="A76" s="34" t="s">
        <v>11</v>
      </c>
      <c r="B76" s="119" t="s">
        <v>62</v>
      </c>
      <c r="C76" s="119"/>
      <c r="D76" s="71">
        <v>0.08</v>
      </c>
      <c r="E76" s="72">
        <f>E50*D76</f>
        <v>124</v>
      </c>
    </row>
    <row r="77" spans="1:5" ht="27" customHeight="1" x14ac:dyDescent="0.2">
      <c r="A77" s="34" t="s">
        <v>13</v>
      </c>
      <c r="B77" s="119" t="s">
        <v>63</v>
      </c>
      <c r="C77" s="119"/>
      <c r="D77" s="73">
        <v>0.03</v>
      </c>
      <c r="E77" s="72">
        <f>E50*D77</f>
        <v>46.5</v>
      </c>
    </row>
    <row r="78" spans="1:5" ht="15" customHeight="1" x14ac:dyDescent="0.2">
      <c r="A78" s="34" t="s">
        <v>15</v>
      </c>
      <c r="B78" s="119" t="s">
        <v>64</v>
      </c>
      <c r="C78" s="119"/>
      <c r="D78" s="71">
        <v>2.5000000000000001E-2</v>
      </c>
      <c r="E78" s="72">
        <f>E50*D78</f>
        <v>38.75</v>
      </c>
    </row>
    <row r="79" spans="1:5" ht="15" customHeight="1" x14ac:dyDescent="0.2">
      <c r="A79" s="34" t="s">
        <v>36</v>
      </c>
      <c r="B79" s="119" t="s">
        <v>65</v>
      </c>
      <c r="C79" s="119"/>
      <c r="D79" s="71">
        <v>1.4999999999999999E-2</v>
      </c>
      <c r="E79" s="72">
        <f>E50*D79</f>
        <v>23.25</v>
      </c>
    </row>
    <row r="80" spans="1:5" ht="15" customHeight="1" x14ac:dyDescent="0.2">
      <c r="A80" s="34" t="s">
        <v>38</v>
      </c>
      <c r="B80" s="119" t="s">
        <v>66</v>
      </c>
      <c r="C80" s="119"/>
      <c r="D80" s="71">
        <v>0.01</v>
      </c>
      <c r="E80" s="72">
        <f>E50*D80</f>
        <v>15.5</v>
      </c>
    </row>
    <row r="81" spans="1:5" ht="14.25" x14ac:dyDescent="0.2">
      <c r="A81" s="34" t="s">
        <v>40</v>
      </c>
      <c r="B81" s="119" t="s">
        <v>67</v>
      </c>
      <c r="C81" s="119"/>
      <c r="D81" s="71">
        <v>6.0000000000000001E-3</v>
      </c>
      <c r="E81" s="72">
        <f>E50*D81</f>
        <v>9.3000000000000007</v>
      </c>
    </row>
    <row r="82" spans="1:5" ht="14.25" x14ac:dyDescent="0.2">
      <c r="A82" s="34" t="s">
        <v>42</v>
      </c>
      <c r="B82" s="119" t="s">
        <v>68</v>
      </c>
      <c r="C82" s="119"/>
      <c r="D82" s="71">
        <v>2E-3</v>
      </c>
      <c r="E82" s="72">
        <f>E50*D82</f>
        <v>3.1</v>
      </c>
    </row>
    <row r="83" spans="1:5" ht="15" customHeight="1" x14ac:dyDescent="0.2">
      <c r="A83" s="131" t="s">
        <v>69</v>
      </c>
      <c r="B83" s="131"/>
      <c r="C83" s="131"/>
      <c r="D83" s="74">
        <f>SUM(D75:D82)</f>
        <v>0.3680000000000001</v>
      </c>
      <c r="E83" s="70">
        <f>SUM(E75:E82)</f>
        <v>570.4</v>
      </c>
    </row>
    <row r="84" spans="1:5" ht="26.25" customHeight="1" x14ac:dyDescent="0.2">
      <c r="A84" s="132" t="s">
        <v>70</v>
      </c>
      <c r="B84" s="132"/>
      <c r="C84" s="132"/>
      <c r="D84" s="132"/>
      <c r="E84" s="132"/>
    </row>
    <row r="85" spans="1:5" ht="15" customHeight="1" x14ac:dyDescent="0.2">
      <c r="A85" s="134" t="s">
        <v>71</v>
      </c>
      <c r="B85" s="134"/>
      <c r="C85" s="134"/>
      <c r="D85" s="134"/>
      <c r="E85" s="134"/>
    </row>
    <row r="86" spans="1:5" ht="15" customHeight="1" x14ac:dyDescent="0.2">
      <c r="A86" s="110"/>
      <c r="B86" s="110"/>
      <c r="C86" s="110"/>
      <c r="D86" s="110"/>
      <c r="E86" s="110"/>
    </row>
    <row r="87" spans="1:5" ht="15" customHeight="1" x14ac:dyDescent="0.2">
      <c r="A87" s="133" t="s">
        <v>72</v>
      </c>
      <c r="B87" s="133"/>
      <c r="C87" s="133"/>
      <c r="D87" s="133"/>
      <c r="E87" s="133"/>
    </row>
    <row r="88" spans="1:5" ht="15" customHeight="1" x14ac:dyDescent="0.2">
      <c r="A88" s="56" t="s">
        <v>11</v>
      </c>
      <c r="B88" s="127" t="s">
        <v>72</v>
      </c>
      <c r="C88" s="127"/>
      <c r="D88" s="33" t="s">
        <v>60</v>
      </c>
      <c r="E88" s="33" t="s">
        <v>31</v>
      </c>
    </row>
    <row r="89" spans="1:5" ht="15" customHeight="1" x14ac:dyDescent="0.2">
      <c r="A89" s="34" t="s">
        <v>9</v>
      </c>
      <c r="B89" s="119" t="s">
        <v>73</v>
      </c>
      <c r="C89" s="119"/>
      <c r="D89" s="84">
        <v>8.3299999999999999E-2</v>
      </c>
      <c r="E89" s="72">
        <f>E50*D89</f>
        <v>129.11500000000001</v>
      </c>
    </row>
    <row r="90" spans="1:5" ht="15" customHeight="1" x14ac:dyDescent="0.2">
      <c r="A90" s="34" t="s">
        <v>11</v>
      </c>
      <c r="B90" s="119" t="s">
        <v>227</v>
      </c>
      <c r="C90" s="119"/>
      <c r="D90" s="84">
        <v>0.1203</v>
      </c>
      <c r="E90" s="72">
        <f>E50*D90</f>
        <v>186.465</v>
      </c>
    </row>
    <row r="91" spans="1:5" ht="15" customHeight="1" x14ac:dyDescent="0.2">
      <c r="A91" s="34" t="s">
        <v>13</v>
      </c>
      <c r="B91" s="119" t="s">
        <v>74</v>
      </c>
      <c r="C91" s="119"/>
      <c r="D91" s="84">
        <v>3.7000000000000002E-3</v>
      </c>
      <c r="E91" s="72">
        <f>D91*E50</f>
        <v>5.7350000000000003</v>
      </c>
    </row>
    <row r="92" spans="1:5" ht="15" customHeight="1" x14ac:dyDescent="0.2">
      <c r="A92" s="34" t="s">
        <v>15</v>
      </c>
      <c r="B92" s="119" t="s">
        <v>75</v>
      </c>
      <c r="C92" s="119"/>
      <c r="D92" s="84">
        <v>1.8499999999999999E-2</v>
      </c>
      <c r="E92" s="72">
        <f>E50*D92</f>
        <v>28.674999999999997</v>
      </c>
    </row>
    <row r="93" spans="1:5" ht="15" customHeight="1" x14ac:dyDescent="0.2">
      <c r="A93" s="34" t="s">
        <v>36</v>
      </c>
      <c r="B93" s="119" t="s">
        <v>76</v>
      </c>
      <c r="C93" s="119"/>
      <c r="D93" s="84">
        <v>1.2999999999999999E-2</v>
      </c>
      <c r="E93" s="72">
        <f>E50*D93</f>
        <v>20.149999999999999</v>
      </c>
    </row>
    <row r="94" spans="1:5" ht="15" customHeight="1" x14ac:dyDescent="0.2">
      <c r="A94" s="34" t="s">
        <v>38</v>
      </c>
      <c r="B94" s="119" t="s">
        <v>77</v>
      </c>
      <c r="C94" s="119"/>
      <c r="D94" s="84">
        <v>2.9899999999999999E-2</v>
      </c>
      <c r="E94" s="72">
        <f>E50*D94</f>
        <v>46.344999999999999</v>
      </c>
    </row>
    <row r="95" spans="1:5" ht="15" customHeight="1" x14ac:dyDescent="0.2">
      <c r="A95" s="34" t="s">
        <v>40</v>
      </c>
      <c r="B95" s="119" t="s">
        <v>78</v>
      </c>
      <c r="C95" s="119"/>
      <c r="D95" s="84">
        <v>1.3299999999999999E-2</v>
      </c>
      <c r="E95" s="72">
        <f>E50*D95</f>
        <v>20.614999999999998</v>
      </c>
    </row>
    <row r="96" spans="1:5" ht="15" customHeight="1" x14ac:dyDescent="0.2">
      <c r="A96" s="131" t="s">
        <v>69</v>
      </c>
      <c r="B96" s="131"/>
      <c r="C96" s="131"/>
      <c r="D96" s="74">
        <f>SUM(D89:D95)</f>
        <v>0.28199999999999997</v>
      </c>
      <c r="E96" s="70">
        <f>SUM(E89:E95)</f>
        <v>437.1</v>
      </c>
    </row>
    <row r="97" spans="1:5" ht="15" customHeight="1" x14ac:dyDescent="0.2">
      <c r="A97" s="110"/>
      <c r="B97" s="110"/>
      <c r="C97" s="110"/>
      <c r="D97" s="110"/>
      <c r="E97" s="110"/>
    </row>
    <row r="98" spans="1:5" ht="15" customHeight="1" x14ac:dyDescent="0.2">
      <c r="A98" s="133" t="s">
        <v>79</v>
      </c>
      <c r="B98" s="133"/>
      <c r="C98" s="133"/>
      <c r="D98" s="133"/>
      <c r="E98" s="133"/>
    </row>
    <row r="99" spans="1:5" ht="15" customHeight="1" x14ac:dyDescent="0.2">
      <c r="A99" s="56" t="s">
        <v>13</v>
      </c>
      <c r="B99" s="127" t="s">
        <v>79</v>
      </c>
      <c r="C99" s="127"/>
      <c r="D99" s="33" t="s">
        <v>60</v>
      </c>
      <c r="E99" s="33" t="s">
        <v>31</v>
      </c>
    </row>
    <row r="100" spans="1:5" ht="15" customHeight="1" x14ac:dyDescent="0.2">
      <c r="A100" s="34" t="s">
        <v>9</v>
      </c>
      <c r="B100" s="119" t="s">
        <v>80</v>
      </c>
      <c r="C100" s="119"/>
      <c r="D100" s="79">
        <v>1.6500000000000001E-2</v>
      </c>
      <c r="E100" s="76">
        <f>E50*D100</f>
        <v>25.575000000000003</v>
      </c>
    </row>
    <row r="101" spans="1:5" ht="15" customHeight="1" x14ac:dyDescent="0.2">
      <c r="A101" s="34" t="s">
        <v>11</v>
      </c>
      <c r="B101" s="119" t="s">
        <v>81</v>
      </c>
      <c r="C101" s="119"/>
      <c r="D101" s="85">
        <v>3.7999999999999999E-2</v>
      </c>
      <c r="E101" s="76">
        <f>E50*D101</f>
        <v>58.9</v>
      </c>
    </row>
    <row r="102" spans="1:5" ht="15" customHeight="1" x14ac:dyDescent="0.2">
      <c r="A102" s="34" t="s">
        <v>13</v>
      </c>
      <c r="B102" s="119" t="s">
        <v>82</v>
      </c>
      <c r="C102" s="119"/>
      <c r="D102" s="85">
        <v>0.04</v>
      </c>
      <c r="E102" s="76">
        <f>E50*D102</f>
        <v>62</v>
      </c>
    </row>
    <row r="103" spans="1:5" ht="15" customHeight="1" x14ac:dyDescent="0.2">
      <c r="A103" s="131" t="s">
        <v>69</v>
      </c>
      <c r="B103" s="131"/>
      <c r="C103" s="131"/>
      <c r="D103" s="74">
        <f>SUM(D100:D102)</f>
        <v>9.4500000000000001E-2</v>
      </c>
      <c r="E103" s="70">
        <f>SUM(E100:E102)</f>
        <v>146.47499999999999</v>
      </c>
    </row>
    <row r="104" spans="1:5" ht="15" customHeight="1" x14ac:dyDescent="0.2">
      <c r="A104" s="21"/>
      <c r="B104" s="21"/>
      <c r="C104" s="21"/>
      <c r="D104" s="21"/>
      <c r="E104" s="21"/>
    </row>
    <row r="105" spans="1:5" ht="15" customHeight="1" x14ac:dyDescent="0.2">
      <c r="A105" s="133" t="s">
        <v>83</v>
      </c>
      <c r="B105" s="133"/>
      <c r="C105" s="133"/>
      <c r="D105" s="133"/>
      <c r="E105" s="133"/>
    </row>
    <row r="106" spans="1:5" ht="15" customHeight="1" x14ac:dyDescent="0.2">
      <c r="A106" s="56" t="s">
        <v>15</v>
      </c>
      <c r="B106" s="127" t="s">
        <v>83</v>
      </c>
      <c r="C106" s="127"/>
      <c r="D106" s="33" t="s">
        <v>60</v>
      </c>
      <c r="E106" s="33" t="s">
        <v>31</v>
      </c>
    </row>
    <row r="107" spans="1:5" ht="15" customHeight="1" x14ac:dyDescent="0.2">
      <c r="A107" s="34" t="s">
        <v>9</v>
      </c>
      <c r="B107" s="122" t="s">
        <v>84</v>
      </c>
      <c r="C107" s="122"/>
      <c r="D107" s="78">
        <v>0.1038</v>
      </c>
      <c r="E107" s="72">
        <f>E50*D107</f>
        <v>160.89000000000001</v>
      </c>
    </row>
    <row r="108" spans="1:5" ht="15" customHeight="1" x14ac:dyDescent="0.2">
      <c r="A108" s="131" t="s">
        <v>69</v>
      </c>
      <c r="B108" s="131"/>
      <c r="C108" s="131"/>
      <c r="D108" s="74">
        <v>0.1038</v>
      </c>
      <c r="E108" s="70">
        <f>SUM(E107)</f>
        <v>160.89000000000001</v>
      </c>
    </row>
    <row r="109" spans="1:5" ht="15" customHeight="1" x14ac:dyDescent="0.2">
      <c r="A109" s="110"/>
      <c r="B109" s="110"/>
      <c r="C109" s="110"/>
      <c r="D109" s="110"/>
      <c r="E109" s="110"/>
    </row>
    <row r="110" spans="1:5" ht="15" customHeight="1" x14ac:dyDescent="0.2">
      <c r="A110" s="107" t="s">
        <v>85</v>
      </c>
      <c r="B110" s="107"/>
      <c r="C110" s="107"/>
      <c r="D110" s="107"/>
      <c r="E110" s="107"/>
    </row>
    <row r="111" spans="1:5" ht="15" customHeight="1" x14ac:dyDescent="0.2">
      <c r="A111" s="56">
        <v>4</v>
      </c>
      <c r="B111" s="135" t="s">
        <v>86</v>
      </c>
      <c r="C111" s="135"/>
      <c r="D111" s="59" t="s">
        <v>60</v>
      </c>
      <c r="E111" s="33" t="s">
        <v>31</v>
      </c>
    </row>
    <row r="112" spans="1:5" ht="15" customHeight="1" x14ac:dyDescent="0.2">
      <c r="A112" s="34" t="s">
        <v>59</v>
      </c>
      <c r="B112" s="119" t="s">
        <v>58</v>
      </c>
      <c r="C112" s="119"/>
      <c r="D112" s="79">
        <v>0.36799999999999999</v>
      </c>
      <c r="E112" s="72">
        <f>E83</f>
        <v>570.4</v>
      </c>
    </row>
    <row r="113" spans="1:10" ht="15" customHeight="1" x14ac:dyDescent="0.2">
      <c r="A113" s="34" t="s">
        <v>87</v>
      </c>
      <c r="B113" s="119" t="s">
        <v>72</v>
      </c>
      <c r="C113" s="119"/>
      <c r="D113" s="79">
        <v>0.28199999999999997</v>
      </c>
      <c r="E113" s="72">
        <f>E96</f>
        <v>437.1</v>
      </c>
    </row>
    <row r="114" spans="1:10" ht="15" customHeight="1" x14ac:dyDescent="0.2">
      <c r="A114" s="34" t="s">
        <v>88</v>
      </c>
      <c r="B114" s="119" t="s">
        <v>79</v>
      </c>
      <c r="C114" s="119"/>
      <c r="D114" s="79">
        <v>9.4500000000000001E-2</v>
      </c>
      <c r="E114" s="72">
        <f>E103</f>
        <v>146.47499999999999</v>
      </c>
    </row>
    <row r="115" spans="1:10" ht="15" customHeight="1" x14ac:dyDescent="0.2">
      <c r="A115" s="34" t="s">
        <v>89</v>
      </c>
      <c r="B115" s="119" t="s">
        <v>83</v>
      </c>
      <c r="C115" s="119"/>
      <c r="D115" s="79">
        <v>0.1038</v>
      </c>
      <c r="E115" s="72">
        <f>E108</f>
        <v>160.89000000000001</v>
      </c>
    </row>
    <row r="116" spans="1:10" ht="15" customHeight="1" x14ac:dyDescent="0.2">
      <c r="A116" s="34" t="s">
        <v>90</v>
      </c>
      <c r="B116" s="122" t="s">
        <v>43</v>
      </c>
      <c r="C116" s="122"/>
      <c r="D116" s="80" t="s">
        <v>91</v>
      </c>
      <c r="E116" s="64">
        <v>0</v>
      </c>
    </row>
    <row r="117" spans="1:10" ht="15" customHeight="1" x14ac:dyDescent="0.2">
      <c r="A117" s="131" t="s">
        <v>69</v>
      </c>
      <c r="B117" s="131"/>
      <c r="C117" s="131"/>
      <c r="D117" s="74">
        <v>0.84830000000000005</v>
      </c>
      <c r="E117" s="70">
        <f>SUM(E112:E116)</f>
        <v>1314.865</v>
      </c>
    </row>
    <row r="118" spans="1:10" ht="15" customHeight="1" x14ac:dyDescent="0.2">
      <c r="A118" s="110"/>
      <c r="B118" s="110"/>
      <c r="C118" s="110"/>
      <c r="D118" s="110"/>
      <c r="E118" s="110"/>
      <c r="J118" s="26"/>
    </row>
    <row r="119" spans="1:10" ht="15" customHeight="1" x14ac:dyDescent="0.2">
      <c r="A119" s="107" t="s">
        <v>92</v>
      </c>
      <c r="B119" s="107"/>
      <c r="C119" s="107"/>
      <c r="D119" s="107"/>
      <c r="E119" s="107"/>
    </row>
    <row r="120" spans="1:10" ht="15" customHeight="1" x14ac:dyDescent="0.2">
      <c r="A120" s="56">
        <v>5</v>
      </c>
      <c r="B120" s="127" t="s">
        <v>93</v>
      </c>
      <c r="C120" s="127"/>
      <c r="D120" s="33" t="s">
        <v>60</v>
      </c>
      <c r="E120" s="33" t="s">
        <v>31</v>
      </c>
      <c r="F120" s="5"/>
      <c r="G120" s="22"/>
    </row>
    <row r="121" spans="1:10" ht="15" customHeight="1" x14ac:dyDescent="0.2">
      <c r="A121" s="34" t="s">
        <v>9</v>
      </c>
      <c r="B121" s="119" t="s">
        <v>109</v>
      </c>
      <c r="C121" s="119"/>
      <c r="D121" s="86">
        <v>0.03</v>
      </c>
      <c r="E121" s="76">
        <f>E137*D121</f>
        <v>104.69595</v>
      </c>
    </row>
    <row r="122" spans="1:10" ht="15" customHeight="1" x14ac:dyDescent="0.2">
      <c r="A122" s="34" t="s">
        <v>15</v>
      </c>
      <c r="B122" s="119" t="s">
        <v>94</v>
      </c>
      <c r="C122" s="119"/>
      <c r="D122" s="79">
        <v>9.2499999999999999E-2</v>
      </c>
      <c r="E122" s="76">
        <f>(E137+E121+E124)*9.25/85.75</f>
        <v>413.31295332215734</v>
      </c>
      <c r="F122" s="23">
        <v>8.6499999999999994E-2</v>
      </c>
      <c r="G122" s="22" t="s">
        <v>97</v>
      </c>
    </row>
    <row r="123" spans="1:10" ht="15" customHeight="1" x14ac:dyDescent="0.2">
      <c r="A123" s="34" t="s">
        <v>36</v>
      </c>
      <c r="B123" s="119" t="s">
        <v>95</v>
      </c>
      <c r="C123" s="119"/>
      <c r="D123" s="79">
        <v>0.05</v>
      </c>
      <c r="E123" s="76">
        <f>(E137+E121+E124)*5/85.75</f>
        <v>223.41240720116616</v>
      </c>
      <c r="F123" s="5"/>
      <c r="G123" s="22"/>
    </row>
    <row r="124" spans="1:10" ht="15" customHeight="1" x14ac:dyDescent="0.2">
      <c r="A124" s="34" t="s">
        <v>38</v>
      </c>
      <c r="B124" s="119" t="s">
        <v>96</v>
      </c>
      <c r="C124" s="119"/>
      <c r="D124" s="79">
        <v>6.7900000000000002E-2</v>
      </c>
      <c r="E124" s="76">
        <f>E137*D124</f>
        <v>236.96183349999998</v>
      </c>
      <c r="F124" s="5"/>
      <c r="G124" s="22"/>
    </row>
    <row r="125" spans="1:10" ht="15" customHeight="1" x14ac:dyDescent="0.2">
      <c r="A125" s="131" t="s">
        <v>69</v>
      </c>
      <c r="B125" s="131"/>
      <c r="C125" s="131"/>
      <c r="D125" s="74">
        <f>SUM(D121:D124)</f>
        <v>0.2404</v>
      </c>
      <c r="E125" s="81">
        <f>SUM(E121:E124)</f>
        <v>978.38314402332355</v>
      </c>
      <c r="F125" s="5"/>
      <c r="G125" s="22"/>
    </row>
    <row r="126" spans="1:10" ht="15" customHeight="1" x14ac:dyDescent="0.2">
      <c r="A126" s="134" t="s">
        <v>98</v>
      </c>
      <c r="B126" s="134"/>
      <c r="C126" s="134"/>
      <c r="D126" s="134"/>
      <c r="E126" s="134"/>
      <c r="F126" s="5"/>
      <c r="G126" s="22"/>
    </row>
    <row r="127" spans="1:10" ht="15" customHeight="1" x14ac:dyDescent="0.2">
      <c r="A127" s="134" t="s">
        <v>99</v>
      </c>
      <c r="B127" s="134"/>
      <c r="C127" s="134"/>
      <c r="D127" s="134"/>
      <c r="E127" s="134"/>
      <c r="F127" s="5"/>
      <c r="G127" s="22"/>
    </row>
    <row r="128" spans="1:10" ht="15" customHeight="1" x14ac:dyDescent="0.2">
      <c r="A128" s="20"/>
      <c r="B128" s="20"/>
      <c r="C128" s="20"/>
      <c r="D128" s="20"/>
      <c r="E128" s="20"/>
    </row>
    <row r="129" spans="1:5" ht="15" customHeight="1" x14ac:dyDescent="0.2">
      <c r="A129" s="107" t="s">
        <v>100</v>
      </c>
      <c r="B129" s="107"/>
      <c r="C129" s="107"/>
      <c r="D129" s="107"/>
      <c r="E129" s="107"/>
    </row>
    <row r="130" spans="1:5" ht="15" customHeight="1" x14ac:dyDescent="0.2">
      <c r="A130" s="136" t="s">
        <v>101</v>
      </c>
      <c r="B130" s="136"/>
      <c r="C130" s="136"/>
      <c r="D130" s="136"/>
      <c r="E130" s="136"/>
    </row>
    <row r="131" spans="1:5" ht="15" customHeight="1" x14ac:dyDescent="0.2">
      <c r="A131" s="3"/>
      <c r="B131" s="3"/>
      <c r="C131" s="3"/>
      <c r="D131" s="3"/>
      <c r="E131" s="3"/>
    </row>
    <row r="132" spans="1:5" ht="15" customHeight="1" x14ac:dyDescent="0.2">
      <c r="A132" s="135" t="s">
        <v>102</v>
      </c>
      <c r="B132" s="135"/>
      <c r="C132" s="135"/>
      <c r="D132" s="135"/>
      <c r="E132" s="33" t="s">
        <v>31</v>
      </c>
    </row>
    <row r="133" spans="1:5" ht="15" customHeight="1" x14ac:dyDescent="0.2">
      <c r="A133" s="34" t="s">
        <v>9</v>
      </c>
      <c r="B133" s="122" t="s">
        <v>103</v>
      </c>
      <c r="C133" s="122"/>
      <c r="D133" s="122"/>
      <c r="E133" s="72">
        <f>E50</f>
        <v>1550</v>
      </c>
    </row>
    <row r="134" spans="1:5" ht="15" customHeight="1" x14ac:dyDescent="0.2">
      <c r="A134" s="34" t="s">
        <v>11</v>
      </c>
      <c r="B134" s="122" t="s">
        <v>104</v>
      </c>
      <c r="C134" s="122"/>
      <c r="D134" s="122"/>
      <c r="E134" s="72">
        <f>E60</f>
        <v>625</v>
      </c>
    </row>
    <row r="135" spans="1:5" ht="15" customHeight="1" x14ac:dyDescent="0.2">
      <c r="A135" s="34" t="s">
        <v>13</v>
      </c>
      <c r="B135" s="119" t="s">
        <v>278</v>
      </c>
      <c r="C135" s="119"/>
      <c r="D135" s="119"/>
      <c r="E135" s="72">
        <f>E69</f>
        <v>0</v>
      </c>
    </row>
    <row r="136" spans="1:5" ht="15" customHeight="1" x14ac:dyDescent="0.2">
      <c r="A136" s="34" t="s">
        <v>15</v>
      </c>
      <c r="B136" s="122" t="s">
        <v>105</v>
      </c>
      <c r="C136" s="122"/>
      <c r="D136" s="122"/>
      <c r="E136" s="72">
        <f>E117</f>
        <v>1314.865</v>
      </c>
    </row>
    <row r="137" spans="1:5" ht="15" customHeight="1" x14ac:dyDescent="0.2">
      <c r="A137" s="131" t="s">
        <v>106</v>
      </c>
      <c r="B137" s="131"/>
      <c r="C137" s="131"/>
      <c r="D137" s="131"/>
      <c r="E137" s="82">
        <f>SUM(E133:E136)</f>
        <v>3489.8649999999998</v>
      </c>
    </row>
    <row r="138" spans="1:5" ht="15" customHeight="1" x14ac:dyDescent="0.2">
      <c r="A138" s="34" t="s">
        <v>36</v>
      </c>
      <c r="B138" s="122" t="s">
        <v>107</v>
      </c>
      <c r="C138" s="122"/>
      <c r="D138" s="122"/>
      <c r="E138" s="76">
        <f>E125</f>
        <v>978.38314402332355</v>
      </c>
    </row>
    <row r="139" spans="1:5" ht="15" customHeight="1" x14ac:dyDescent="0.2">
      <c r="A139" s="131" t="s">
        <v>225</v>
      </c>
      <c r="B139" s="131"/>
      <c r="C139" s="131"/>
      <c r="D139" s="131"/>
      <c r="E139" s="70">
        <f>SUM(E137:E138)</f>
        <v>4468.2481440233232</v>
      </c>
    </row>
  </sheetData>
  <mergeCells count="138">
    <mergeCell ref="B136:D136"/>
    <mergeCell ref="A137:D137"/>
    <mergeCell ref="B138:D138"/>
    <mergeCell ref="A139:D139"/>
    <mergeCell ref="A129:E129"/>
    <mergeCell ref="A130:E130"/>
    <mergeCell ref="A132:D132"/>
    <mergeCell ref="B133:D133"/>
    <mergeCell ref="B134:D134"/>
    <mergeCell ref="B135:D135"/>
    <mergeCell ref="B122:C122"/>
    <mergeCell ref="B123:C123"/>
    <mergeCell ref="B124:C124"/>
    <mergeCell ref="A125:C125"/>
    <mergeCell ref="A126:E126"/>
    <mergeCell ref="A127:E127"/>
    <mergeCell ref="B116:C116"/>
    <mergeCell ref="A117:C117"/>
    <mergeCell ref="A118:E118"/>
    <mergeCell ref="A119:E119"/>
    <mergeCell ref="B120:C120"/>
    <mergeCell ref="B121:C121"/>
    <mergeCell ref="A110:E110"/>
    <mergeCell ref="B111:C111"/>
    <mergeCell ref="B112:C112"/>
    <mergeCell ref="B113:C113"/>
    <mergeCell ref="B114:C114"/>
    <mergeCell ref="B115:C115"/>
    <mergeCell ref="A103:C103"/>
    <mergeCell ref="A105:E105"/>
    <mergeCell ref="B106:C106"/>
    <mergeCell ref="B107:C107"/>
    <mergeCell ref="A108:C108"/>
    <mergeCell ref="A109:E109"/>
    <mergeCell ref="A97:E97"/>
    <mergeCell ref="A98:E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A96:C96"/>
    <mergeCell ref="A85:E85"/>
    <mergeCell ref="A86:E86"/>
    <mergeCell ref="A87:E87"/>
    <mergeCell ref="B88:C88"/>
    <mergeCell ref="B89:C89"/>
    <mergeCell ref="B90:C90"/>
    <mergeCell ref="B79:C79"/>
    <mergeCell ref="B80:C80"/>
    <mergeCell ref="B81:C81"/>
    <mergeCell ref="B82:C82"/>
    <mergeCell ref="A83:C83"/>
    <mergeCell ref="A84:E84"/>
    <mergeCell ref="A73:E73"/>
    <mergeCell ref="B74:C74"/>
    <mergeCell ref="B75:C75"/>
    <mergeCell ref="B76:C76"/>
    <mergeCell ref="B77:C77"/>
    <mergeCell ref="B78:C78"/>
    <mergeCell ref="B67:D67"/>
    <mergeCell ref="B68:D68"/>
    <mergeCell ref="A69:D69"/>
    <mergeCell ref="A70:E70"/>
    <mergeCell ref="A71:E71"/>
    <mergeCell ref="A72:E72"/>
    <mergeCell ref="A61:E61"/>
    <mergeCell ref="A62:E62"/>
    <mergeCell ref="A63:E63"/>
    <mergeCell ref="B64:D64"/>
    <mergeCell ref="B65:D65"/>
    <mergeCell ref="B66:D66"/>
    <mergeCell ref="B55:D55"/>
    <mergeCell ref="B56:D56"/>
    <mergeCell ref="B57:D57"/>
    <mergeCell ref="B58:D58"/>
    <mergeCell ref="B59:D59"/>
    <mergeCell ref="A60:D60"/>
    <mergeCell ref="B49:D49"/>
    <mergeCell ref="A50:D50"/>
    <mergeCell ref="A51:E51"/>
    <mergeCell ref="A52:E52"/>
    <mergeCell ref="B53:D53"/>
    <mergeCell ref="B54:D54"/>
    <mergeCell ref="B43:D43"/>
    <mergeCell ref="B44:D44"/>
    <mergeCell ref="B45:D45"/>
    <mergeCell ref="B46:D46"/>
    <mergeCell ref="B47:D47"/>
    <mergeCell ref="B48:D48"/>
    <mergeCell ref="B36:D36"/>
    <mergeCell ref="B37:D37"/>
    <mergeCell ref="A38:E38"/>
    <mergeCell ref="A40:E40"/>
    <mergeCell ref="B41:D41"/>
    <mergeCell ref="B42:D42"/>
    <mergeCell ref="A29:E29"/>
    <mergeCell ref="A31:B31"/>
    <mergeCell ref="A32:E32"/>
    <mergeCell ref="A33:E33"/>
    <mergeCell ref="B34:D34"/>
    <mergeCell ref="B35:D35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B14:D14"/>
    <mergeCell ref="B15:D15"/>
  </mergeCells>
  <printOptions horizontalCentered="1"/>
  <pageMargins left="7.874015748031496E-2" right="0.19685039370078741" top="1.1811023622047245" bottom="1.1811023622047245" header="0.78740157480314965" footer="0.78740157480314965"/>
  <pageSetup paperSize="9" scale="80" fitToWidth="0" fitToHeight="0" orientation="portrait" r:id="rId1"/>
  <headerFooter alignWithMargins="0"/>
  <rowBreaks count="3" manualBreakCount="3">
    <brk id="25" man="1"/>
    <brk id="69" man="1"/>
    <brk id="10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18F59-EAED-43E9-8041-63FF1B850554}">
  <dimension ref="A1:AMJ139"/>
  <sheetViews>
    <sheetView workbookViewId="0">
      <selection activeCell="C8" sqref="C8:E8"/>
    </sheetView>
  </sheetViews>
  <sheetFormatPr defaultRowHeight="14.8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1024" width="10.625" style="1" customWidth="1"/>
  </cols>
  <sheetData>
    <row r="1" spans="1:5" ht="18.399999999999999" customHeight="1" x14ac:dyDescent="0.25">
      <c r="A1" s="108" t="s">
        <v>2</v>
      </c>
      <c r="B1" s="108"/>
      <c r="C1" s="108"/>
      <c r="D1" s="108"/>
      <c r="E1" s="108"/>
    </row>
    <row r="2" spans="1:5" ht="19.7" customHeight="1" x14ac:dyDescent="0.25">
      <c r="A2" s="7"/>
      <c r="B2" s="109" t="s">
        <v>247</v>
      </c>
      <c r="C2" s="109"/>
      <c r="D2" s="109"/>
      <c r="E2" s="109"/>
    </row>
    <row r="3" spans="1:5" ht="14.85" customHeight="1" x14ac:dyDescent="0.2">
      <c r="A3" s="110"/>
      <c r="B3" s="110"/>
      <c r="C3" s="110"/>
      <c r="D3" s="110"/>
      <c r="E3" s="110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11" t="s">
        <v>285</v>
      </c>
      <c r="B5" s="111"/>
      <c r="C5" s="111"/>
      <c r="D5" s="111"/>
      <c r="E5" s="111"/>
    </row>
    <row r="6" spans="1:5" ht="14.85" customHeight="1" x14ac:dyDescent="0.2">
      <c r="A6" s="107"/>
      <c r="B6" s="107"/>
      <c r="C6" s="107"/>
      <c r="D6" s="107"/>
      <c r="E6" s="107"/>
    </row>
    <row r="7" spans="1:5" ht="14.25" x14ac:dyDescent="0.2"/>
    <row r="8" spans="1:5" ht="14.85" customHeight="1" x14ac:dyDescent="0.2">
      <c r="A8" s="104" t="s">
        <v>3</v>
      </c>
      <c r="B8" s="104"/>
      <c r="C8" s="112" t="s">
        <v>286</v>
      </c>
      <c r="D8" s="112"/>
      <c r="E8" s="112"/>
    </row>
    <row r="9" spans="1:5" ht="14.85" customHeight="1" x14ac:dyDescent="0.2">
      <c r="A9" s="104" t="s">
        <v>4</v>
      </c>
      <c r="B9" s="104"/>
      <c r="C9" s="105" t="s">
        <v>5</v>
      </c>
      <c r="D9" s="105"/>
      <c r="E9" s="105"/>
    </row>
    <row r="10" spans="1:5" ht="14.85" customHeight="1" x14ac:dyDescent="0.2">
      <c r="A10" s="104" t="s">
        <v>6</v>
      </c>
      <c r="B10" s="104"/>
      <c r="C10" s="105" t="s">
        <v>7</v>
      </c>
      <c r="D10" s="105"/>
      <c r="E10" s="105"/>
    </row>
    <row r="11" spans="1:5" ht="14.85" customHeight="1" x14ac:dyDescent="0.2">
      <c r="A11" s="4"/>
      <c r="B11" s="4"/>
      <c r="C11" s="49"/>
      <c r="D11" s="49"/>
      <c r="E11" s="49"/>
    </row>
    <row r="12" spans="1:5" ht="14.85" customHeight="1" x14ac:dyDescent="0.2">
      <c r="A12" s="106"/>
      <c r="B12" s="106"/>
      <c r="C12" s="106"/>
      <c r="D12" s="106"/>
      <c r="E12" s="106"/>
    </row>
    <row r="13" spans="1:5" ht="14.85" customHeight="1" x14ac:dyDescent="0.2">
      <c r="A13" s="107" t="s">
        <v>8</v>
      </c>
      <c r="B13" s="107"/>
      <c r="C13" s="107"/>
      <c r="D13" s="107"/>
      <c r="E13" s="107"/>
    </row>
    <row r="14" spans="1:5" ht="14.85" customHeight="1" x14ac:dyDescent="0.2">
      <c r="A14" s="52" t="s">
        <v>9</v>
      </c>
      <c r="B14" s="118" t="s">
        <v>10</v>
      </c>
      <c r="C14" s="118"/>
      <c r="D14" s="118"/>
      <c r="E14" s="53"/>
    </row>
    <row r="15" spans="1:5" ht="14.85" customHeight="1" x14ac:dyDescent="0.2">
      <c r="A15" s="52" t="s">
        <v>11</v>
      </c>
      <c r="B15" s="118" t="s">
        <v>12</v>
      </c>
      <c r="C15" s="118"/>
      <c r="D15" s="118"/>
      <c r="E15" s="52" t="s">
        <v>205</v>
      </c>
    </row>
    <row r="16" spans="1:5" ht="14.25" x14ac:dyDescent="0.2">
      <c r="A16" s="52" t="s">
        <v>13</v>
      </c>
      <c r="B16" s="119" t="s">
        <v>14</v>
      </c>
      <c r="C16" s="119"/>
      <c r="D16" s="119"/>
      <c r="E16" s="54" t="s">
        <v>246</v>
      </c>
    </row>
    <row r="17" spans="1:5" ht="14.85" customHeight="1" x14ac:dyDescent="0.2">
      <c r="A17" s="52" t="s">
        <v>15</v>
      </c>
      <c r="B17" s="119" t="s">
        <v>16</v>
      </c>
      <c r="C17" s="119"/>
      <c r="D17" s="119"/>
      <c r="E17" s="52" t="s">
        <v>17</v>
      </c>
    </row>
    <row r="18" spans="1:5" ht="14.85" customHeight="1" x14ac:dyDescent="0.2">
      <c r="A18" s="19"/>
      <c r="B18" s="50"/>
      <c r="C18" s="50"/>
      <c r="D18" s="50"/>
      <c r="E18" s="19"/>
    </row>
    <row r="19" spans="1:5" ht="14.85" customHeight="1" x14ac:dyDescent="0.2">
      <c r="A19" s="106"/>
      <c r="B19" s="106"/>
      <c r="C19" s="106"/>
      <c r="D19" s="106"/>
      <c r="E19" s="106"/>
    </row>
    <row r="20" spans="1:5" ht="14.85" customHeight="1" x14ac:dyDescent="0.2">
      <c r="A20" s="107" t="s">
        <v>18</v>
      </c>
      <c r="B20" s="107"/>
      <c r="C20" s="107"/>
      <c r="D20" s="107"/>
      <c r="E20" s="107"/>
    </row>
    <row r="21" spans="1:5" ht="14.85" customHeight="1" x14ac:dyDescent="0.2">
      <c r="A21" s="113" t="s">
        <v>19</v>
      </c>
      <c r="B21" s="113"/>
      <c r="C21" s="114" t="s">
        <v>20</v>
      </c>
      <c r="D21" s="114" t="s">
        <v>21</v>
      </c>
      <c r="E21" s="114"/>
    </row>
    <row r="22" spans="1:5" ht="14.85" customHeight="1" x14ac:dyDescent="0.2">
      <c r="A22" s="113"/>
      <c r="B22" s="113"/>
      <c r="C22" s="114"/>
      <c r="D22" s="114"/>
      <c r="E22" s="114"/>
    </row>
    <row r="23" spans="1:5" ht="14.85" customHeight="1" x14ac:dyDescent="0.2">
      <c r="A23" s="119" t="s">
        <v>120</v>
      </c>
      <c r="B23" s="119"/>
      <c r="C23" s="116" t="s">
        <v>22</v>
      </c>
      <c r="D23" s="117">
        <v>1</v>
      </c>
      <c r="E23" s="117"/>
    </row>
    <row r="24" spans="1:5" ht="14.85" customHeight="1" x14ac:dyDescent="0.2">
      <c r="A24" s="119"/>
      <c r="B24" s="119"/>
      <c r="C24" s="116"/>
      <c r="D24" s="117"/>
      <c r="E24" s="117"/>
    </row>
    <row r="25" spans="1:5" ht="14.85" customHeight="1" x14ac:dyDescent="0.2">
      <c r="A25" s="119"/>
      <c r="B25" s="119"/>
      <c r="C25" s="116"/>
      <c r="D25" s="117"/>
      <c r="E25" s="117"/>
    </row>
    <row r="26" spans="1:5" ht="14.85" customHeight="1" x14ac:dyDescent="0.2">
      <c r="A26" s="123"/>
      <c r="B26" s="123"/>
      <c r="C26" s="27"/>
      <c r="D26" s="123"/>
      <c r="E26" s="123"/>
    </row>
    <row r="27" spans="1:5" ht="14.85" customHeight="1" x14ac:dyDescent="0.2">
      <c r="A27" s="124"/>
      <c r="B27" s="124"/>
      <c r="C27" s="11"/>
      <c r="D27" s="124"/>
      <c r="E27" s="124"/>
    </row>
    <row r="28" spans="1:5" ht="14.85" customHeight="1" x14ac:dyDescent="0.2">
      <c r="A28" s="13"/>
      <c r="B28" s="13"/>
      <c r="C28" s="12"/>
      <c r="D28" s="14"/>
      <c r="E28" s="14"/>
    </row>
    <row r="29" spans="1:5" ht="14.85" customHeight="1" x14ac:dyDescent="0.2">
      <c r="A29" s="107" t="s">
        <v>122</v>
      </c>
      <c r="B29" s="107"/>
      <c r="C29" s="107"/>
      <c r="D29" s="107"/>
      <c r="E29" s="107"/>
    </row>
    <row r="30" spans="1:5" ht="14.85" customHeight="1" x14ac:dyDescent="0.2">
      <c r="A30" s="16"/>
      <c r="B30" s="16"/>
      <c r="C30" s="16"/>
      <c r="D30" s="16"/>
      <c r="E30" s="16"/>
    </row>
    <row r="31" spans="1:5" ht="26.85" customHeight="1" x14ac:dyDescent="0.2">
      <c r="A31" s="137" t="s">
        <v>23</v>
      </c>
      <c r="B31" s="137"/>
      <c r="C31" s="58"/>
      <c r="D31" s="58"/>
      <c r="E31" s="58"/>
    </row>
    <row r="32" spans="1:5" ht="28.5" customHeight="1" x14ac:dyDescent="0.2">
      <c r="A32" s="120" t="s">
        <v>262</v>
      </c>
      <c r="B32" s="120"/>
      <c r="C32" s="120"/>
      <c r="D32" s="120"/>
      <c r="E32" s="120"/>
    </row>
    <row r="33" spans="1:5" ht="14.85" customHeight="1" x14ac:dyDescent="0.2">
      <c r="A33" s="121" t="s">
        <v>24</v>
      </c>
      <c r="B33" s="121"/>
      <c r="C33" s="121"/>
      <c r="D33" s="121"/>
      <c r="E33" s="121"/>
    </row>
    <row r="34" spans="1:5" ht="14.85" customHeight="1" x14ac:dyDescent="0.2">
      <c r="A34" s="52">
        <v>1</v>
      </c>
      <c r="B34" s="122" t="s">
        <v>207</v>
      </c>
      <c r="C34" s="122"/>
      <c r="D34" s="122"/>
      <c r="E34" s="54" t="s">
        <v>205</v>
      </c>
    </row>
    <row r="35" spans="1:5" ht="14.85" customHeight="1" x14ac:dyDescent="0.2">
      <c r="A35" s="52">
        <v>2</v>
      </c>
      <c r="B35" s="122" t="s">
        <v>25</v>
      </c>
      <c r="C35" s="122"/>
      <c r="D35" s="122"/>
      <c r="E35" s="60">
        <v>1825</v>
      </c>
    </row>
    <row r="36" spans="1:5" ht="25.5" x14ac:dyDescent="0.2">
      <c r="A36" s="52">
        <v>3</v>
      </c>
      <c r="B36" s="122" t="s">
        <v>26</v>
      </c>
      <c r="C36" s="122"/>
      <c r="D36" s="122"/>
      <c r="E36" s="83" t="s">
        <v>118</v>
      </c>
    </row>
    <row r="37" spans="1:5" ht="26.85" customHeight="1" x14ac:dyDescent="0.2">
      <c r="A37" s="52">
        <v>4</v>
      </c>
      <c r="B37" s="122" t="s">
        <v>27</v>
      </c>
      <c r="C37" s="122"/>
      <c r="D37" s="122"/>
      <c r="E37" s="62">
        <v>45658</v>
      </c>
    </row>
    <row r="38" spans="1:5" ht="26.25" customHeight="1" x14ac:dyDescent="0.2">
      <c r="A38" s="126" t="s">
        <v>28</v>
      </c>
      <c r="B38" s="126"/>
      <c r="C38" s="126"/>
      <c r="D38" s="126"/>
      <c r="E38" s="126"/>
    </row>
    <row r="39" spans="1:5" ht="14.85" customHeight="1" x14ac:dyDescent="0.2">
      <c r="A39" s="19"/>
      <c r="B39" s="19"/>
      <c r="C39" s="19"/>
      <c r="D39" s="19"/>
      <c r="E39" s="19"/>
    </row>
    <row r="40" spans="1:5" ht="14.85" customHeight="1" x14ac:dyDescent="0.2">
      <c r="A40" s="107" t="s">
        <v>29</v>
      </c>
      <c r="B40" s="107"/>
      <c r="C40" s="107"/>
      <c r="D40" s="107"/>
      <c r="E40" s="107"/>
    </row>
    <row r="41" spans="1:5" ht="14.85" customHeight="1" x14ac:dyDescent="0.2">
      <c r="A41" s="56">
        <v>1</v>
      </c>
      <c r="B41" s="127" t="s">
        <v>30</v>
      </c>
      <c r="C41" s="127"/>
      <c r="D41" s="127"/>
      <c r="E41" s="33" t="s">
        <v>31</v>
      </c>
    </row>
    <row r="42" spans="1:5" ht="14.85" customHeight="1" x14ac:dyDescent="0.2">
      <c r="A42" s="34" t="s">
        <v>9</v>
      </c>
      <c r="B42" s="119" t="s">
        <v>32</v>
      </c>
      <c r="C42" s="119"/>
      <c r="D42" s="119"/>
      <c r="E42" s="63">
        <f>E35</f>
        <v>1825</v>
      </c>
    </row>
    <row r="43" spans="1:5" ht="14.85" customHeight="1" x14ac:dyDescent="0.2">
      <c r="A43" s="34" t="s">
        <v>11</v>
      </c>
      <c r="B43" s="119" t="s">
        <v>33</v>
      </c>
      <c r="C43" s="119"/>
      <c r="D43" s="119"/>
      <c r="E43" s="67">
        <v>0</v>
      </c>
    </row>
    <row r="44" spans="1:5" ht="14.85" customHeight="1" x14ac:dyDescent="0.2">
      <c r="A44" s="34" t="s">
        <v>13</v>
      </c>
      <c r="B44" s="119" t="s">
        <v>34</v>
      </c>
      <c r="C44" s="119"/>
      <c r="D44" s="119"/>
      <c r="E44" s="67">
        <v>0</v>
      </c>
    </row>
    <row r="45" spans="1:5" ht="14.85" customHeight="1" x14ac:dyDescent="0.2">
      <c r="A45" s="34" t="s">
        <v>15</v>
      </c>
      <c r="B45" s="119" t="s">
        <v>35</v>
      </c>
      <c r="C45" s="119"/>
      <c r="D45" s="119"/>
      <c r="E45" s="67">
        <v>0</v>
      </c>
    </row>
    <row r="46" spans="1:5" ht="14.85" customHeight="1" x14ac:dyDescent="0.2">
      <c r="A46" s="34" t="s">
        <v>36</v>
      </c>
      <c r="B46" s="119" t="s">
        <v>37</v>
      </c>
      <c r="C46" s="119"/>
      <c r="D46" s="119"/>
      <c r="E46" s="67">
        <v>0</v>
      </c>
    </row>
    <row r="47" spans="1:5" ht="14.85" customHeight="1" x14ac:dyDescent="0.2">
      <c r="A47" s="34" t="s">
        <v>38</v>
      </c>
      <c r="B47" s="119" t="s">
        <v>39</v>
      </c>
      <c r="C47" s="119"/>
      <c r="D47" s="119"/>
      <c r="E47" s="67">
        <v>0</v>
      </c>
    </row>
    <row r="48" spans="1:5" ht="14.85" customHeight="1" x14ac:dyDescent="0.2">
      <c r="A48" s="34" t="s">
        <v>40</v>
      </c>
      <c r="B48" s="119" t="s">
        <v>41</v>
      </c>
      <c r="C48" s="119"/>
      <c r="D48" s="119"/>
      <c r="E48" s="67">
        <v>0</v>
      </c>
    </row>
    <row r="49" spans="1:5" ht="14.85" customHeight="1" x14ac:dyDescent="0.2">
      <c r="A49" s="34" t="s">
        <v>42</v>
      </c>
      <c r="B49" s="119" t="s">
        <v>43</v>
      </c>
      <c r="C49" s="119"/>
      <c r="D49" s="119"/>
      <c r="E49" s="67">
        <v>0</v>
      </c>
    </row>
    <row r="50" spans="1:5" ht="14.85" customHeight="1" x14ac:dyDescent="0.2">
      <c r="A50" s="114" t="s">
        <v>44</v>
      </c>
      <c r="B50" s="114"/>
      <c r="C50" s="114"/>
      <c r="D50" s="114"/>
      <c r="E50" s="65">
        <f>SUM(E42:E49)</f>
        <v>1825</v>
      </c>
    </row>
    <row r="51" spans="1:5" ht="14.85" customHeight="1" x14ac:dyDescent="0.2">
      <c r="A51" s="110"/>
      <c r="B51" s="110"/>
      <c r="C51" s="110"/>
      <c r="D51" s="110"/>
      <c r="E51" s="110"/>
    </row>
    <row r="52" spans="1:5" ht="14.85" customHeight="1" x14ac:dyDescent="0.2">
      <c r="A52" s="107" t="s">
        <v>45</v>
      </c>
      <c r="B52" s="107"/>
      <c r="C52" s="107"/>
      <c r="D52" s="107"/>
      <c r="E52" s="107"/>
    </row>
    <row r="53" spans="1:5" ht="26.85" customHeight="1" x14ac:dyDescent="0.2">
      <c r="A53" s="56">
        <v>2</v>
      </c>
      <c r="B53" s="127" t="s">
        <v>108</v>
      </c>
      <c r="C53" s="127"/>
      <c r="D53" s="127"/>
      <c r="E53" s="33" t="s">
        <v>31</v>
      </c>
    </row>
    <row r="54" spans="1:5" ht="24.75" customHeight="1" x14ac:dyDescent="0.2">
      <c r="A54" s="66" t="s">
        <v>9</v>
      </c>
      <c r="B54" s="128" t="s">
        <v>208</v>
      </c>
      <c r="C54" s="128"/>
      <c r="D54" s="128"/>
      <c r="E54" s="88">
        <v>0</v>
      </c>
    </row>
    <row r="55" spans="1:5" ht="14.85" customHeight="1" x14ac:dyDescent="0.2">
      <c r="A55" s="66" t="s">
        <v>11</v>
      </c>
      <c r="B55" s="128" t="s">
        <v>259</v>
      </c>
      <c r="C55" s="128"/>
      <c r="D55" s="128"/>
      <c r="E55" s="63">
        <v>594</v>
      </c>
    </row>
    <row r="56" spans="1:5" ht="14.85" customHeight="1" x14ac:dyDescent="0.2">
      <c r="A56" s="66" t="s">
        <v>13</v>
      </c>
      <c r="B56" s="128" t="s">
        <v>260</v>
      </c>
      <c r="C56" s="128"/>
      <c r="D56" s="128"/>
      <c r="E56" s="63">
        <v>20</v>
      </c>
    </row>
    <row r="57" spans="1:5" ht="14.85" customHeight="1" x14ac:dyDescent="0.2">
      <c r="A57" s="66" t="s">
        <v>15</v>
      </c>
      <c r="B57" s="128" t="s">
        <v>46</v>
      </c>
      <c r="C57" s="128"/>
      <c r="D57" s="128"/>
      <c r="E57" s="67">
        <v>0</v>
      </c>
    </row>
    <row r="58" spans="1:5" ht="14.85" customHeight="1" x14ac:dyDescent="0.2">
      <c r="A58" s="66" t="s">
        <v>36</v>
      </c>
      <c r="B58" s="128" t="s">
        <v>47</v>
      </c>
      <c r="C58" s="128"/>
      <c r="D58" s="128"/>
      <c r="E58" s="63">
        <v>11</v>
      </c>
    </row>
    <row r="59" spans="1:5" ht="14.85" customHeight="1" x14ac:dyDescent="0.2">
      <c r="A59" s="66" t="s">
        <v>38</v>
      </c>
      <c r="B59" s="128" t="s">
        <v>43</v>
      </c>
      <c r="C59" s="128"/>
      <c r="D59" s="128"/>
      <c r="E59" s="67">
        <v>0</v>
      </c>
    </row>
    <row r="60" spans="1:5" ht="14.85" customHeight="1" x14ac:dyDescent="0.2">
      <c r="A60" s="129" t="s">
        <v>48</v>
      </c>
      <c r="B60" s="129"/>
      <c r="C60" s="129"/>
      <c r="D60" s="129"/>
      <c r="E60" s="65">
        <f>SUM(E54:E59)</f>
        <v>625</v>
      </c>
    </row>
    <row r="61" spans="1:5" ht="14.85" customHeight="1" x14ac:dyDescent="0.2">
      <c r="A61" s="130" t="s">
        <v>49</v>
      </c>
      <c r="B61" s="130"/>
      <c r="C61" s="130"/>
      <c r="D61" s="130"/>
      <c r="E61" s="130"/>
    </row>
    <row r="62" spans="1:5" ht="14.85" customHeight="1" x14ac:dyDescent="0.2">
      <c r="A62" s="110"/>
      <c r="B62" s="110"/>
      <c r="C62" s="110"/>
      <c r="D62" s="110"/>
      <c r="E62" s="110"/>
    </row>
    <row r="63" spans="1:5" ht="14.85" customHeight="1" x14ac:dyDescent="0.2">
      <c r="A63" s="107" t="s">
        <v>50</v>
      </c>
      <c r="B63" s="107"/>
      <c r="C63" s="107"/>
      <c r="D63" s="107"/>
      <c r="E63" s="107"/>
    </row>
    <row r="64" spans="1:5" ht="14.85" customHeight="1" x14ac:dyDescent="0.2">
      <c r="A64" s="56">
        <v>3</v>
      </c>
      <c r="B64" s="127" t="s">
        <v>51</v>
      </c>
      <c r="C64" s="127"/>
      <c r="D64" s="127"/>
      <c r="E64" s="33" t="s">
        <v>31</v>
      </c>
    </row>
    <row r="65" spans="1:5" ht="14.85" customHeight="1" x14ac:dyDescent="0.2">
      <c r="A65" s="34" t="s">
        <v>9</v>
      </c>
      <c r="B65" s="119" t="s">
        <v>52</v>
      </c>
      <c r="C65" s="119"/>
      <c r="D65" s="119"/>
      <c r="E65" s="68">
        <f>'Res. Ins. Div.'!D14</f>
        <v>0</v>
      </c>
    </row>
    <row r="66" spans="1:5" ht="14.85" customHeight="1" x14ac:dyDescent="0.2">
      <c r="A66" s="34" t="s">
        <v>11</v>
      </c>
      <c r="B66" s="119" t="s">
        <v>53</v>
      </c>
      <c r="C66" s="119"/>
      <c r="D66" s="119"/>
      <c r="E66" s="68">
        <f>'Res. Ins. Div.'!F14</f>
        <v>0</v>
      </c>
    </row>
    <row r="67" spans="1:5" ht="14.85" customHeight="1" x14ac:dyDescent="0.2">
      <c r="A67" s="34" t="s">
        <v>13</v>
      </c>
      <c r="B67" s="119" t="s">
        <v>54</v>
      </c>
      <c r="C67" s="119"/>
      <c r="D67" s="119"/>
      <c r="E67" s="69">
        <v>0</v>
      </c>
    </row>
    <row r="68" spans="1:5" ht="14.85" customHeight="1" x14ac:dyDescent="0.2">
      <c r="A68" s="34" t="s">
        <v>15</v>
      </c>
      <c r="B68" s="119" t="s">
        <v>43</v>
      </c>
      <c r="C68" s="119"/>
      <c r="D68" s="119"/>
      <c r="E68" s="69">
        <v>0</v>
      </c>
    </row>
    <row r="69" spans="1:5" ht="14.85" customHeight="1" x14ac:dyDescent="0.2">
      <c r="A69" s="131" t="s">
        <v>55</v>
      </c>
      <c r="B69" s="131"/>
      <c r="C69" s="131"/>
      <c r="D69" s="131"/>
      <c r="E69" s="70">
        <f>SUM(E65:E68)</f>
        <v>0</v>
      </c>
    </row>
    <row r="70" spans="1:5" ht="14.85" customHeight="1" x14ac:dyDescent="0.2">
      <c r="A70" s="132" t="s">
        <v>56</v>
      </c>
      <c r="B70" s="132"/>
      <c r="C70" s="132"/>
      <c r="D70" s="132"/>
      <c r="E70" s="132"/>
    </row>
    <row r="71" spans="1:5" ht="14.85" customHeight="1" x14ac:dyDescent="0.2">
      <c r="A71" s="110"/>
      <c r="B71" s="110"/>
      <c r="C71" s="110"/>
      <c r="D71" s="110"/>
      <c r="E71" s="110"/>
    </row>
    <row r="72" spans="1:5" ht="14.85" customHeight="1" x14ac:dyDescent="0.2">
      <c r="A72" s="107" t="s">
        <v>57</v>
      </c>
      <c r="B72" s="107"/>
      <c r="C72" s="107"/>
      <c r="D72" s="107"/>
      <c r="E72" s="107"/>
    </row>
    <row r="73" spans="1:5" ht="14.85" customHeight="1" x14ac:dyDescent="0.2">
      <c r="A73" s="133" t="s">
        <v>58</v>
      </c>
      <c r="B73" s="133"/>
      <c r="C73" s="133"/>
      <c r="D73" s="133"/>
      <c r="E73" s="133"/>
    </row>
    <row r="74" spans="1:5" ht="14.85" customHeight="1" x14ac:dyDescent="0.2">
      <c r="A74" s="56" t="s">
        <v>59</v>
      </c>
      <c r="B74" s="127" t="s">
        <v>58</v>
      </c>
      <c r="C74" s="127"/>
      <c r="D74" s="33" t="s">
        <v>60</v>
      </c>
      <c r="E74" s="33" t="s">
        <v>31</v>
      </c>
    </row>
    <row r="75" spans="1:5" ht="14.85" customHeight="1" x14ac:dyDescent="0.2">
      <c r="A75" s="34" t="s">
        <v>9</v>
      </c>
      <c r="B75" s="119" t="s">
        <v>61</v>
      </c>
      <c r="C75" s="119"/>
      <c r="D75" s="71">
        <v>0.2</v>
      </c>
      <c r="E75" s="72">
        <f>E50*D75</f>
        <v>365</v>
      </c>
    </row>
    <row r="76" spans="1:5" ht="14.25" x14ac:dyDescent="0.2">
      <c r="A76" s="34" t="s">
        <v>11</v>
      </c>
      <c r="B76" s="119" t="s">
        <v>62</v>
      </c>
      <c r="C76" s="119"/>
      <c r="D76" s="71">
        <v>0.08</v>
      </c>
      <c r="E76" s="72">
        <f>E50*D76</f>
        <v>146</v>
      </c>
    </row>
    <row r="77" spans="1:5" ht="22.5" customHeight="1" x14ac:dyDescent="0.2">
      <c r="A77" s="34" t="s">
        <v>13</v>
      </c>
      <c r="B77" s="119" t="s">
        <v>63</v>
      </c>
      <c r="C77" s="119"/>
      <c r="D77" s="73">
        <v>0.03</v>
      </c>
      <c r="E77" s="72">
        <f>E50*D77</f>
        <v>54.75</v>
      </c>
    </row>
    <row r="78" spans="1:5" ht="14.85" customHeight="1" x14ac:dyDescent="0.2">
      <c r="A78" s="34" t="s">
        <v>15</v>
      </c>
      <c r="B78" s="119" t="s">
        <v>64</v>
      </c>
      <c r="C78" s="119"/>
      <c r="D78" s="71">
        <v>2.5000000000000001E-2</v>
      </c>
      <c r="E78" s="72">
        <f>E50*D78</f>
        <v>45.625</v>
      </c>
    </row>
    <row r="79" spans="1:5" ht="14.85" customHeight="1" x14ac:dyDescent="0.2">
      <c r="A79" s="34" t="s">
        <v>36</v>
      </c>
      <c r="B79" s="119" t="s">
        <v>65</v>
      </c>
      <c r="C79" s="119"/>
      <c r="D79" s="71">
        <v>1.4999999999999999E-2</v>
      </c>
      <c r="E79" s="72">
        <f>E50*D79</f>
        <v>27.375</v>
      </c>
    </row>
    <row r="80" spans="1:5" ht="14.85" customHeight="1" x14ac:dyDescent="0.2">
      <c r="A80" s="34" t="s">
        <v>38</v>
      </c>
      <c r="B80" s="119" t="s">
        <v>66</v>
      </c>
      <c r="C80" s="119"/>
      <c r="D80" s="71">
        <v>0.01</v>
      </c>
      <c r="E80" s="72">
        <f>E50*D80</f>
        <v>18.25</v>
      </c>
    </row>
    <row r="81" spans="1:5" ht="14.85" customHeight="1" x14ac:dyDescent="0.2">
      <c r="A81" s="34" t="s">
        <v>40</v>
      </c>
      <c r="B81" s="119" t="s">
        <v>67</v>
      </c>
      <c r="C81" s="119"/>
      <c r="D81" s="71">
        <v>6.0000000000000001E-3</v>
      </c>
      <c r="E81" s="72">
        <f>E50*D81</f>
        <v>10.950000000000001</v>
      </c>
    </row>
    <row r="82" spans="1:5" ht="14.85" customHeight="1" x14ac:dyDescent="0.2">
      <c r="A82" s="34" t="s">
        <v>42</v>
      </c>
      <c r="B82" s="119" t="s">
        <v>68</v>
      </c>
      <c r="C82" s="119"/>
      <c r="D82" s="71">
        <v>2E-3</v>
      </c>
      <c r="E82" s="72">
        <f>E50*D82</f>
        <v>3.65</v>
      </c>
    </row>
    <row r="83" spans="1:5" ht="14.25" x14ac:dyDescent="0.2">
      <c r="A83" s="131" t="s">
        <v>69</v>
      </c>
      <c r="B83" s="131"/>
      <c r="C83" s="131"/>
      <c r="D83" s="74">
        <f>SUM(D75:D82)</f>
        <v>0.3680000000000001</v>
      </c>
      <c r="E83" s="70">
        <f>SUM(E75:E82)</f>
        <v>671.6</v>
      </c>
    </row>
    <row r="84" spans="1:5" ht="23.25" customHeight="1" x14ac:dyDescent="0.2">
      <c r="A84" s="132" t="s">
        <v>70</v>
      </c>
      <c r="B84" s="132"/>
      <c r="C84" s="132"/>
      <c r="D84" s="132"/>
      <c r="E84" s="132"/>
    </row>
    <row r="85" spans="1:5" ht="14.85" customHeight="1" x14ac:dyDescent="0.2">
      <c r="A85" s="134" t="s">
        <v>71</v>
      </c>
      <c r="B85" s="134"/>
      <c r="C85" s="134"/>
      <c r="D85" s="134"/>
      <c r="E85" s="134"/>
    </row>
    <row r="86" spans="1:5" ht="14.85" customHeight="1" x14ac:dyDescent="0.2">
      <c r="A86" s="110"/>
      <c r="B86" s="110"/>
      <c r="C86" s="110"/>
      <c r="D86" s="110"/>
      <c r="E86" s="110"/>
    </row>
    <row r="87" spans="1:5" ht="14.85" customHeight="1" x14ac:dyDescent="0.2">
      <c r="A87" s="133" t="s">
        <v>72</v>
      </c>
      <c r="B87" s="133"/>
      <c r="C87" s="133"/>
      <c r="D87" s="133"/>
      <c r="E87" s="133"/>
    </row>
    <row r="88" spans="1:5" ht="14.85" customHeight="1" x14ac:dyDescent="0.2">
      <c r="A88" s="56" t="s">
        <v>11</v>
      </c>
      <c r="B88" s="127" t="s">
        <v>72</v>
      </c>
      <c r="C88" s="127"/>
      <c r="D88" s="33" t="s">
        <v>60</v>
      </c>
      <c r="E88" s="33" t="s">
        <v>31</v>
      </c>
    </row>
    <row r="89" spans="1:5" ht="14.85" customHeight="1" x14ac:dyDescent="0.2">
      <c r="A89" s="34" t="s">
        <v>9</v>
      </c>
      <c r="B89" s="119" t="s">
        <v>73</v>
      </c>
      <c r="C89" s="119"/>
      <c r="D89" s="84">
        <v>8.3299999999999999E-2</v>
      </c>
      <c r="E89" s="72">
        <f>E50*D89</f>
        <v>152.02250000000001</v>
      </c>
    </row>
    <row r="90" spans="1:5" ht="14.85" customHeight="1" x14ac:dyDescent="0.2">
      <c r="A90" s="34" t="s">
        <v>11</v>
      </c>
      <c r="B90" s="119" t="s">
        <v>226</v>
      </c>
      <c r="C90" s="119"/>
      <c r="D90" s="84">
        <v>0.1203</v>
      </c>
      <c r="E90" s="72">
        <f>E50*D90</f>
        <v>219.54750000000001</v>
      </c>
    </row>
    <row r="91" spans="1:5" ht="14.85" customHeight="1" x14ac:dyDescent="0.2">
      <c r="A91" s="34" t="s">
        <v>13</v>
      </c>
      <c r="B91" s="119" t="s">
        <v>74</v>
      </c>
      <c r="C91" s="119"/>
      <c r="D91" s="84">
        <v>3.7000000000000002E-3</v>
      </c>
      <c r="E91" s="72">
        <f>D91*E50</f>
        <v>6.7525000000000004</v>
      </c>
    </row>
    <row r="92" spans="1:5" ht="14.85" customHeight="1" x14ac:dyDescent="0.2">
      <c r="A92" s="34" t="s">
        <v>15</v>
      </c>
      <c r="B92" s="119" t="s">
        <v>75</v>
      </c>
      <c r="C92" s="119"/>
      <c r="D92" s="84">
        <v>1.8499999999999999E-2</v>
      </c>
      <c r="E92" s="72">
        <f>E50*D92</f>
        <v>33.762499999999996</v>
      </c>
    </row>
    <row r="93" spans="1:5" ht="14.85" customHeight="1" x14ac:dyDescent="0.2">
      <c r="A93" s="34" t="s">
        <v>36</v>
      </c>
      <c r="B93" s="119" t="s">
        <v>76</v>
      </c>
      <c r="C93" s="119"/>
      <c r="D93" s="84">
        <v>1.2999999999999999E-2</v>
      </c>
      <c r="E93" s="72">
        <f>E50*D93</f>
        <v>23.724999999999998</v>
      </c>
    </row>
    <row r="94" spans="1:5" ht="14.85" customHeight="1" x14ac:dyDescent="0.2">
      <c r="A94" s="34" t="s">
        <v>38</v>
      </c>
      <c r="B94" s="119" t="s">
        <v>77</v>
      </c>
      <c r="C94" s="119"/>
      <c r="D94" s="84">
        <v>2.9899999999999999E-2</v>
      </c>
      <c r="E94" s="72">
        <f>E50*D94</f>
        <v>54.567500000000003</v>
      </c>
    </row>
    <row r="95" spans="1:5" ht="14.85" customHeight="1" x14ac:dyDescent="0.2">
      <c r="A95" s="34" t="s">
        <v>40</v>
      </c>
      <c r="B95" s="119" t="s">
        <v>78</v>
      </c>
      <c r="C95" s="119"/>
      <c r="D95" s="84">
        <v>1.3299999999999999E-2</v>
      </c>
      <c r="E95" s="72">
        <f>E50*D95</f>
        <v>24.272499999999997</v>
      </c>
    </row>
    <row r="96" spans="1:5" ht="14.85" customHeight="1" x14ac:dyDescent="0.2">
      <c r="A96" s="131" t="s">
        <v>69</v>
      </c>
      <c r="B96" s="131"/>
      <c r="C96" s="131"/>
      <c r="D96" s="74">
        <f>SUM(D89:D95)</f>
        <v>0.28199999999999997</v>
      </c>
      <c r="E96" s="70">
        <f>SUM(E89:E95)</f>
        <v>514.65000000000009</v>
      </c>
    </row>
    <row r="97" spans="1:5" ht="14.85" customHeight="1" x14ac:dyDescent="0.2">
      <c r="A97" s="110"/>
      <c r="B97" s="110"/>
      <c r="C97" s="110"/>
      <c r="D97" s="110"/>
      <c r="E97" s="110"/>
    </row>
    <row r="98" spans="1:5" ht="14.85" customHeight="1" x14ac:dyDescent="0.2">
      <c r="A98" s="133" t="s">
        <v>79</v>
      </c>
      <c r="B98" s="133"/>
      <c r="C98" s="133"/>
      <c r="D98" s="133"/>
      <c r="E98" s="133"/>
    </row>
    <row r="99" spans="1:5" ht="14.85" customHeight="1" x14ac:dyDescent="0.2">
      <c r="A99" s="56" t="s">
        <v>13</v>
      </c>
      <c r="B99" s="127" t="s">
        <v>79</v>
      </c>
      <c r="C99" s="127"/>
      <c r="D99" s="33" t="s">
        <v>60</v>
      </c>
      <c r="E99" s="33" t="s">
        <v>31</v>
      </c>
    </row>
    <row r="100" spans="1:5" ht="14.85" customHeight="1" x14ac:dyDescent="0.2">
      <c r="A100" s="34" t="s">
        <v>9</v>
      </c>
      <c r="B100" s="119" t="s">
        <v>80</v>
      </c>
      <c r="C100" s="119"/>
      <c r="D100" s="79">
        <v>1.6500000000000001E-2</v>
      </c>
      <c r="E100" s="76">
        <f>E50*D100</f>
        <v>30.112500000000001</v>
      </c>
    </row>
    <row r="101" spans="1:5" ht="14.85" customHeight="1" x14ac:dyDescent="0.2">
      <c r="A101" s="34" t="s">
        <v>11</v>
      </c>
      <c r="B101" s="119" t="s">
        <v>81</v>
      </c>
      <c r="C101" s="119"/>
      <c r="D101" s="85">
        <v>3.7999999999999999E-2</v>
      </c>
      <c r="E101" s="76">
        <f>E50*D101</f>
        <v>69.349999999999994</v>
      </c>
    </row>
    <row r="102" spans="1:5" ht="14.85" customHeight="1" x14ac:dyDescent="0.2">
      <c r="A102" s="34" t="s">
        <v>13</v>
      </c>
      <c r="B102" s="119" t="s">
        <v>82</v>
      </c>
      <c r="C102" s="119"/>
      <c r="D102" s="85">
        <v>0.04</v>
      </c>
      <c r="E102" s="76">
        <f>E50*D102</f>
        <v>73</v>
      </c>
    </row>
    <row r="103" spans="1:5" ht="14.85" customHeight="1" x14ac:dyDescent="0.2">
      <c r="A103" s="131" t="s">
        <v>69</v>
      </c>
      <c r="B103" s="131"/>
      <c r="C103" s="131"/>
      <c r="D103" s="74">
        <f>SUM(D100:D102)</f>
        <v>9.4500000000000001E-2</v>
      </c>
      <c r="E103" s="70">
        <f>SUM(E100:E102)</f>
        <v>172.46249999999998</v>
      </c>
    </row>
    <row r="104" spans="1:5" ht="14.85" customHeight="1" x14ac:dyDescent="0.2">
      <c r="A104" s="21"/>
      <c r="B104" s="21"/>
      <c r="C104" s="21"/>
      <c r="D104" s="21"/>
      <c r="E104" s="21"/>
    </row>
    <row r="105" spans="1:5" ht="14.85" customHeight="1" x14ac:dyDescent="0.2">
      <c r="A105" s="133" t="s">
        <v>83</v>
      </c>
      <c r="B105" s="133"/>
      <c r="C105" s="133"/>
      <c r="D105" s="133"/>
      <c r="E105" s="133"/>
    </row>
    <row r="106" spans="1:5" ht="14.85" customHeight="1" x14ac:dyDescent="0.2">
      <c r="A106" s="56" t="s">
        <v>15</v>
      </c>
      <c r="B106" s="127" t="s">
        <v>83</v>
      </c>
      <c r="C106" s="127"/>
      <c r="D106" s="33" t="s">
        <v>60</v>
      </c>
      <c r="E106" s="33" t="s">
        <v>31</v>
      </c>
    </row>
    <row r="107" spans="1:5" ht="14.85" customHeight="1" x14ac:dyDescent="0.2">
      <c r="A107" s="34" t="s">
        <v>9</v>
      </c>
      <c r="B107" s="122" t="s">
        <v>84</v>
      </c>
      <c r="C107" s="122"/>
      <c r="D107" s="78">
        <v>0.1038</v>
      </c>
      <c r="E107" s="72">
        <f>E50*D107</f>
        <v>189.435</v>
      </c>
    </row>
    <row r="108" spans="1:5" ht="14.85" customHeight="1" x14ac:dyDescent="0.2">
      <c r="A108" s="131" t="s">
        <v>69</v>
      </c>
      <c r="B108" s="131"/>
      <c r="C108" s="131"/>
      <c r="D108" s="74">
        <v>0.1038</v>
      </c>
      <c r="E108" s="70">
        <f>SUM(E107)</f>
        <v>189.435</v>
      </c>
    </row>
    <row r="109" spans="1:5" ht="14.85" customHeight="1" x14ac:dyDescent="0.2">
      <c r="A109" s="110"/>
      <c r="B109" s="110"/>
      <c r="C109" s="110"/>
      <c r="D109" s="110"/>
      <c r="E109" s="110"/>
    </row>
    <row r="110" spans="1:5" ht="14.85" customHeight="1" x14ac:dyDescent="0.2">
      <c r="A110" s="107" t="s">
        <v>85</v>
      </c>
      <c r="B110" s="107"/>
      <c r="C110" s="107"/>
      <c r="D110" s="107"/>
      <c r="E110" s="107"/>
    </row>
    <row r="111" spans="1:5" ht="14.85" customHeight="1" x14ac:dyDescent="0.2">
      <c r="A111" s="56">
        <v>4</v>
      </c>
      <c r="B111" s="135" t="s">
        <v>86</v>
      </c>
      <c r="C111" s="135"/>
      <c r="D111" s="59" t="s">
        <v>60</v>
      </c>
      <c r="E111" s="33" t="s">
        <v>31</v>
      </c>
    </row>
    <row r="112" spans="1:5" ht="14.85" customHeight="1" x14ac:dyDescent="0.2">
      <c r="A112" s="34" t="s">
        <v>59</v>
      </c>
      <c r="B112" s="119" t="s">
        <v>58</v>
      </c>
      <c r="C112" s="119"/>
      <c r="D112" s="79">
        <v>0.36799999999999999</v>
      </c>
      <c r="E112" s="72">
        <f>E83</f>
        <v>671.6</v>
      </c>
    </row>
    <row r="113" spans="1:5" ht="14.85" customHeight="1" x14ac:dyDescent="0.2">
      <c r="A113" s="34" t="s">
        <v>87</v>
      </c>
      <c r="B113" s="119" t="s">
        <v>72</v>
      </c>
      <c r="C113" s="119"/>
      <c r="D113" s="79">
        <v>0.28199999999999997</v>
      </c>
      <c r="E113" s="72">
        <f>E96</f>
        <v>514.65000000000009</v>
      </c>
    </row>
    <row r="114" spans="1:5" ht="14.85" customHeight="1" x14ac:dyDescent="0.2">
      <c r="A114" s="34" t="s">
        <v>88</v>
      </c>
      <c r="B114" s="119" t="s">
        <v>79</v>
      </c>
      <c r="C114" s="119"/>
      <c r="D114" s="79">
        <v>9.4500000000000001E-2</v>
      </c>
      <c r="E114" s="72">
        <f>E103</f>
        <v>172.46249999999998</v>
      </c>
    </row>
    <row r="115" spans="1:5" ht="14.85" customHeight="1" x14ac:dyDescent="0.2">
      <c r="A115" s="34" t="s">
        <v>89</v>
      </c>
      <c r="B115" s="119" t="s">
        <v>83</v>
      </c>
      <c r="C115" s="119"/>
      <c r="D115" s="79">
        <v>0.1038</v>
      </c>
      <c r="E115" s="72">
        <f>E108</f>
        <v>189.435</v>
      </c>
    </row>
    <row r="116" spans="1:5" ht="14.85" customHeight="1" x14ac:dyDescent="0.2">
      <c r="A116" s="34" t="s">
        <v>90</v>
      </c>
      <c r="B116" s="122" t="s">
        <v>43</v>
      </c>
      <c r="C116" s="122"/>
      <c r="D116" s="80" t="s">
        <v>91</v>
      </c>
      <c r="E116" s="64">
        <v>0</v>
      </c>
    </row>
    <row r="117" spans="1:5" ht="14.85" customHeight="1" x14ac:dyDescent="0.2">
      <c r="A117" s="131" t="s">
        <v>69</v>
      </c>
      <c r="B117" s="131"/>
      <c r="C117" s="131"/>
      <c r="D117" s="74">
        <v>0.84830000000000005</v>
      </c>
      <c r="E117" s="70">
        <f>SUM(E112:E116)</f>
        <v>1548.1475</v>
      </c>
    </row>
    <row r="118" spans="1:5" ht="14.85" customHeight="1" x14ac:dyDescent="0.2">
      <c r="A118" s="110"/>
      <c r="B118" s="110"/>
      <c r="C118" s="110"/>
      <c r="D118" s="110"/>
      <c r="E118" s="110"/>
    </row>
    <row r="119" spans="1:5" ht="14.85" customHeight="1" x14ac:dyDescent="0.2">
      <c r="A119" s="107" t="s">
        <v>92</v>
      </c>
      <c r="B119" s="107"/>
      <c r="C119" s="107"/>
      <c r="D119" s="107"/>
      <c r="E119" s="107"/>
    </row>
    <row r="120" spans="1:5" ht="14.85" customHeight="1" x14ac:dyDescent="0.2">
      <c r="A120" s="56">
        <v>5</v>
      </c>
      <c r="B120" s="127" t="s">
        <v>93</v>
      </c>
      <c r="C120" s="127"/>
      <c r="D120" s="33" t="s">
        <v>60</v>
      </c>
      <c r="E120" s="33" t="s">
        <v>31</v>
      </c>
    </row>
    <row r="121" spans="1:5" ht="14.85" customHeight="1" x14ac:dyDescent="0.2">
      <c r="A121" s="34" t="s">
        <v>9</v>
      </c>
      <c r="B121" s="119" t="s">
        <v>109</v>
      </c>
      <c r="C121" s="119"/>
      <c r="D121" s="86">
        <v>0.03</v>
      </c>
      <c r="E121" s="76">
        <f>E137*D121</f>
        <v>119.944425</v>
      </c>
    </row>
    <row r="122" spans="1:5" ht="14.85" customHeight="1" x14ac:dyDescent="0.2">
      <c r="A122" s="34" t="s">
        <v>15</v>
      </c>
      <c r="B122" s="119" t="s">
        <v>94</v>
      </c>
      <c r="C122" s="119"/>
      <c r="D122" s="79">
        <v>9.2499999999999999E-2</v>
      </c>
      <c r="E122" s="76">
        <f>(E137+E121+E124)*9.25/85.75</f>
        <v>473.51005011443146</v>
      </c>
    </row>
    <row r="123" spans="1:5" ht="14.85" customHeight="1" x14ac:dyDescent="0.2">
      <c r="A123" s="34" t="s">
        <v>36</v>
      </c>
      <c r="B123" s="119" t="s">
        <v>95</v>
      </c>
      <c r="C123" s="119"/>
      <c r="D123" s="79">
        <v>0.05</v>
      </c>
      <c r="E123" s="76">
        <f>(E137+E121+E124)*5/85.75</f>
        <v>255.95137844023324</v>
      </c>
    </row>
    <row r="124" spans="1:5" ht="14.85" customHeight="1" x14ac:dyDescent="0.2">
      <c r="A124" s="34" t="s">
        <v>38</v>
      </c>
      <c r="B124" s="119" t="s">
        <v>96</v>
      </c>
      <c r="C124" s="119"/>
      <c r="D124" s="79">
        <v>6.7900000000000002E-2</v>
      </c>
      <c r="E124" s="76">
        <f>E137*D124</f>
        <v>271.47421524999999</v>
      </c>
    </row>
    <row r="125" spans="1:5" ht="14.85" customHeight="1" x14ac:dyDescent="0.2">
      <c r="A125" s="131" t="s">
        <v>69</v>
      </c>
      <c r="B125" s="131"/>
      <c r="C125" s="131"/>
      <c r="D125" s="74">
        <f>SUM(D121:D124)</f>
        <v>0.2404</v>
      </c>
      <c r="E125" s="81">
        <f>SUM(E121:E124)</f>
        <v>1120.8800688046647</v>
      </c>
    </row>
    <row r="126" spans="1:5" ht="14.85" customHeight="1" x14ac:dyDescent="0.2">
      <c r="A126" s="134" t="s">
        <v>98</v>
      </c>
      <c r="B126" s="134"/>
      <c r="C126" s="134"/>
      <c r="D126" s="134"/>
      <c r="E126" s="134"/>
    </row>
    <row r="127" spans="1:5" ht="14.85" customHeight="1" x14ac:dyDescent="0.2">
      <c r="A127" s="134" t="s">
        <v>99</v>
      </c>
      <c r="B127" s="134"/>
      <c r="C127" s="134"/>
      <c r="D127" s="134"/>
      <c r="E127" s="134"/>
    </row>
    <row r="128" spans="1:5" ht="14.85" customHeight="1" x14ac:dyDescent="0.2">
      <c r="A128" s="20"/>
      <c r="B128" s="20"/>
      <c r="C128" s="20"/>
      <c r="D128" s="20"/>
      <c r="E128" s="20"/>
    </row>
    <row r="129" spans="1:5" ht="14.85" customHeight="1" x14ac:dyDescent="0.2">
      <c r="A129" s="107" t="s">
        <v>100</v>
      </c>
      <c r="B129" s="107"/>
      <c r="C129" s="107"/>
      <c r="D129" s="107"/>
      <c r="E129" s="107"/>
    </row>
    <row r="130" spans="1:5" ht="14.85" customHeight="1" x14ac:dyDescent="0.2">
      <c r="A130" s="136" t="s">
        <v>101</v>
      </c>
      <c r="B130" s="136"/>
      <c r="C130" s="136"/>
      <c r="D130" s="136"/>
      <c r="E130" s="136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35" t="s">
        <v>102</v>
      </c>
      <c r="B132" s="135"/>
      <c r="C132" s="135"/>
      <c r="D132" s="135"/>
      <c r="E132" s="33" t="s">
        <v>31</v>
      </c>
    </row>
    <row r="133" spans="1:5" ht="14.85" customHeight="1" x14ac:dyDescent="0.2">
      <c r="A133" s="34" t="s">
        <v>9</v>
      </c>
      <c r="B133" s="122" t="s">
        <v>103</v>
      </c>
      <c r="C133" s="122"/>
      <c r="D133" s="122"/>
      <c r="E133" s="72">
        <f>E50</f>
        <v>1825</v>
      </c>
    </row>
    <row r="134" spans="1:5" ht="14.85" customHeight="1" x14ac:dyDescent="0.2">
      <c r="A134" s="34" t="s">
        <v>11</v>
      </c>
      <c r="B134" s="122" t="s">
        <v>104</v>
      </c>
      <c r="C134" s="122"/>
      <c r="D134" s="122"/>
      <c r="E134" s="72">
        <f>E60</f>
        <v>625</v>
      </c>
    </row>
    <row r="135" spans="1:5" ht="14.85" customHeight="1" x14ac:dyDescent="0.2">
      <c r="A135" s="34" t="s">
        <v>13</v>
      </c>
      <c r="B135" s="119" t="s">
        <v>278</v>
      </c>
      <c r="C135" s="119"/>
      <c r="D135" s="119"/>
      <c r="E135" s="72">
        <f>E69</f>
        <v>0</v>
      </c>
    </row>
    <row r="136" spans="1:5" ht="14.85" customHeight="1" x14ac:dyDescent="0.2">
      <c r="A136" s="34" t="s">
        <v>15</v>
      </c>
      <c r="B136" s="122" t="s">
        <v>105</v>
      </c>
      <c r="C136" s="122"/>
      <c r="D136" s="122"/>
      <c r="E136" s="72">
        <f>E117</f>
        <v>1548.1475</v>
      </c>
    </row>
    <row r="137" spans="1:5" ht="14.85" customHeight="1" x14ac:dyDescent="0.2">
      <c r="A137" s="131" t="s">
        <v>106</v>
      </c>
      <c r="B137" s="131"/>
      <c r="C137" s="131"/>
      <c r="D137" s="131"/>
      <c r="E137" s="82">
        <f>SUM(E133:E136)</f>
        <v>3998.1475</v>
      </c>
    </row>
    <row r="138" spans="1:5" ht="14.85" customHeight="1" x14ac:dyDescent="0.2">
      <c r="A138" s="34" t="s">
        <v>36</v>
      </c>
      <c r="B138" s="122" t="s">
        <v>107</v>
      </c>
      <c r="C138" s="122"/>
      <c r="D138" s="122"/>
      <c r="E138" s="76">
        <f>E125</f>
        <v>1120.8800688046647</v>
      </c>
    </row>
    <row r="139" spans="1:5" ht="14.85" customHeight="1" x14ac:dyDescent="0.2">
      <c r="A139" s="131" t="s">
        <v>124</v>
      </c>
      <c r="B139" s="131"/>
      <c r="C139" s="131"/>
      <c r="D139" s="131"/>
      <c r="E139" s="70">
        <f>SUM(E137:E138)</f>
        <v>5119.027568804665</v>
      </c>
    </row>
  </sheetData>
  <mergeCells count="135"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DC975-8B64-4F59-B552-BCF0E9897907}">
  <dimension ref="A1:AMA62"/>
  <sheetViews>
    <sheetView zoomScale="90" zoomScaleNormal="90" workbookViewId="0">
      <selection activeCell="A6" sqref="A6:I6"/>
    </sheetView>
  </sheetViews>
  <sheetFormatPr defaultRowHeight="13.35" customHeight="1" x14ac:dyDescent="0.2"/>
  <cols>
    <col min="1" max="1" width="73" style="1" customWidth="1"/>
    <col min="2" max="2" width="10.625" style="1" customWidth="1"/>
    <col min="3" max="3" width="12.25" style="1" customWidth="1"/>
    <col min="4" max="4" width="13" style="1" customWidth="1"/>
    <col min="5" max="1015" width="10.625" style="1" customWidth="1"/>
  </cols>
  <sheetData>
    <row r="1" spans="1:9" ht="17.649999999999999" customHeight="1" x14ac:dyDescent="0.25">
      <c r="A1" s="145" t="s">
        <v>249</v>
      </c>
      <c r="B1" s="145"/>
      <c r="C1" s="145"/>
      <c r="D1" s="145"/>
      <c r="E1" s="145"/>
      <c r="F1" s="145"/>
      <c r="G1" s="145"/>
      <c r="H1" s="145"/>
      <c r="I1" s="145"/>
    </row>
    <row r="2" spans="1:9" ht="14.25" x14ac:dyDescent="0.2"/>
    <row r="3" spans="1:9" ht="12.75" customHeight="1" x14ac:dyDescent="0.2">
      <c r="A3" s="111" t="s">
        <v>285</v>
      </c>
      <c r="B3" s="111"/>
      <c r="C3" s="111"/>
      <c r="D3" s="111"/>
      <c r="E3" s="111"/>
      <c r="F3" s="111"/>
      <c r="G3" s="111"/>
      <c r="H3" s="111"/>
      <c r="I3" s="111"/>
    </row>
    <row r="4" spans="1:9" ht="12.75" customHeight="1" x14ac:dyDescent="0.2">
      <c r="A4" s="110"/>
      <c r="B4" s="110"/>
      <c r="C4" s="110"/>
    </row>
    <row r="5" spans="1:9" ht="12.75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  <c r="I5" s="107"/>
    </row>
    <row r="6" spans="1:9" ht="13.35" customHeight="1" x14ac:dyDescent="0.2">
      <c r="A6" s="136" t="s">
        <v>248</v>
      </c>
      <c r="B6" s="136"/>
      <c r="C6" s="136"/>
      <c r="D6" s="136"/>
      <c r="E6" s="136"/>
      <c r="F6" s="136"/>
      <c r="G6" s="136"/>
      <c r="H6" s="136"/>
      <c r="I6" s="136"/>
    </row>
    <row r="7" spans="1:9" ht="13.35" customHeight="1" x14ac:dyDescent="0.2">
      <c r="A7" s="3"/>
      <c r="B7" s="3"/>
      <c r="C7" s="3"/>
    </row>
    <row r="8" spans="1:9" ht="13.35" customHeight="1" x14ac:dyDescent="0.2">
      <c r="A8" s="3"/>
      <c r="B8" s="3"/>
      <c r="C8" s="3"/>
    </row>
    <row r="9" spans="1:9" ht="13.35" customHeight="1" x14ac:dyDescent="0.2">
      <c r="A9" s="146" t="s">
        <v>266</v>
      </c>
      <c r="B9" s="146"/>
      <c r="C9" s="146"/>
      <c r="D9" s="146"/>
      <c r="E9" s="146"/>
      <c r="F9" s="146"/>
      <c r="G9" s="138" t="s">
        <v>282</v>
      </c>
      <c r="H9" s="138"/>
      <c r="I9" s="138"/>
    </row>
    <row r="10" spans="1:9" ht="13.35" customHeight="1" x14ac:dyDescent="0.2">
      <c r="A10" s="147" t="s">
        <v>113</v>
      </c>
      <c r="B10" s="147" t="s">
        <v>127</v>
      </c>
      <c r="C10" s="147" t="s">
        <v>128</v>
      </c>
      <c r="D10" s="143" t="s">
        <v>284</v>
      </c>
      <c r="E10" s="105" t="s">
        <v>129</v>
      </c>
      <c r="F10" s="105"/>
      <c r="G10" s="139" t="s">
        <v>283</v>
      </c>
      <c r="H10" s="141" t="s">
        <v>129</v>
      </c>
      <c r="I10" s="142"/>
    </row>
    <row r="11" spans="1:9" ht="13.35" customHeight="1" x14ac:dyDescent="0.2">
      <c r="A11" s="148"/>
      <c r="B11" s="148"/>
      <c r="C11" s="148"/>
      <c r="D11" s="144"/>
      <c r="E11" s="35" t="s">
        <v>131</v>
      </c>
      <c r="F11" s="35" t="s">
        <v>130</v>
      </c>
      <c r="G11" s="140"/>
      <c r="H11" s="102" t="s">
        <v>131</v>
      </c>
      <c r="I11" s="102" t="s">
        <v>130</v>
      </c>
    </row>
    <row r="12" spans="1:9" ht="13.35" customHeight="1" x14ac:dyDescent="0.2">
      <c r="A12" s="39" t="s">
        <v>169</v>
      </c>
      <c r="B12" s="34" t="s">
        <v>127</v>
      </c>
      <c r="C12" s="41">
        <v>3</v>
      </c>
      <c r="D12" s="40">
        <v>43.99</v>
      </c>
      <c r="E12" s="40">
        <f>C12*D12</f>
        <v>131.97</v>
      </c>
      <c r="F12" s="40">
        <f t="shared" ref="F12:F16" si="0">E12/12</f>
        <v>10.9975</v>
      </c>
      <c r="G12" s="40"/>
      <c r="H12" s="40">
        <f>G12*C12</f>
        <v>0</v>
      </c>
      <c r="I12" s="40">
        <f t="shared" ref="I12:I17" si="1">H12/12</f>
        <v>0</v>
      </c>
    </row>
    <row r="13" spans="1:9" ht="13.35" customHeight="1" x14ac:dyDescent="0.2">
      <c r="A13" s="39" t="s">
        <v>173</v>
      </c>
      <c r="B13" s="34" t="s">
        <v>127</v>
      </c>
      <c r="C13" s="41">
        <v>3</v>
      </c>
      <c r="D13" s="40">
        <v>49.83</v>
      </c>
      <c r="E13" s="40">
        <f>C13*D13</f>
        <v>149.49</v>
      </c>
      <c r="F13" s="40">
        <f t="shared" si="0"/>
        <v>12.457500000000001</v>
      </c>
      <c r="G13" s="40"/>
      <c r="H13" s="40">
        <f t="shared" ref="H13:H16" si="2">G13*C13</f>
        <v>0</v>
      </c>
      <c r="I13" s="40">
        <f t="shared" si="1"/>
        <v>0</v>
      </c>
    </row>
    <row r="14" spans="1:9" ht="13.35" customHeight="1" x14ac:dyDescent="0.2">
      <c r="A14" s="39" t="s">
        <v>214</v>
      </c>
      <c r="B14" s="34" t="s">
        <v>127</v>
      </c>
      <c r="C14" s="41">
        <v>4</v>
      </c>
      <c r="D14" s="40">
        <v>88.5</v>
      </c>
      <c r="E14" s="40">
        <f>C14*D14</f>
        <v>354</v>
      </c>
      <c r="F14" s="40">
        <f t="shared" si="0"/>
        <v>29.5</v>
      </c>
      <c r="G14" s="40"/>
      <c r="H14" s="40">
        <f t="shared" si="2"/>
        <v>0</v>
      </c>
      <c r="I14" s="40">
        <f t="shared" si="1"/>
        <v>0</v>
      </c>
    </row>
    <row r="15" spans="1:9" ht="13.35" customHeight="1" x14ac:dyDescent="0.2">
      <c r="A15" s="39" t="s">
        <v>166</v>
      </c>
      <c r="B15" s="34" t="s">
        <v>139</v>
      </c>
      <c r="C15" s="41">
        <v>2</v>
      </c>
      <c r="D15" s="40">
        <v>71.790000000000006</v>
      </c>
      <c r="E15" s="40">
        <f>C15*D15</f>
        <v>143.58000000000001</v>
      </c>
      <c r="F15" s="40">
        <f t="shared" si="0"/>
        <v>11.965000000000002</v>
      </c>
      <c r="G15" s="40"/>
      <c r="H15" s="40">
        <f t="shared" si="2"/>
        <v>0</v>
      </c>
      <c r="I15" s="40">
        <f t="shared" si="1"/>
        <v>0</v>
      </c>
    </row>
    <row r="16" spans="1:9" ht="13.35" customHeight="1" x14ac:dyDescent="0.2">
      <c r="A16" s="39" t="s">
        <v>171</v>
      </c>
      <c r="B16" s="34" t="s">
        <v>127</v>
      </c>
      <c r="C16" s="41">
        <v>1</v>
      </c>
      <c r="D16" s="40">
        <v>59.38</v>
      </c>
      <c r="E16" s="40">
        <f>C16*D16</f>
        <v>59.38</v>
      </c>
      <c r="F16" s="40">
        <f t="shared" si="0"/>
        <v>4.9483333333333333</v>
      </c>
      <c r="G16" s="40"/>
      <c r="H16" s="40">
        <f t="shared" si="2"/>
        <v>0</v>
      </c>
      <c r="I16" s="40">
        <f t="shared" si="1"/>
        <v>0</v>
      </c>
    </row>
    <row r="17" spans="1:9" ht="13.35" customHeight="1" x14ac:dyDescent="0.2">
      <c r="A17" s="149"/>
      <c r="B17" s="149"/>
      <c r="C17" s="149"/>
      <c r="D17" s="150"/>
      <c r="E17" s="38">
        <f>SUM(E12:E16)</f>
        <v>838.42000000000007</v>
      </c>
      <c r="F17" s="38">
        <f>SUM(F12:F16)</f>
        <v>69.868333333333339</v>
      </c>
      <c r="G17" s="103" t="s">
        <v>91</v>
      </c>
      <c r="H17" s="38">
        <f>SUM(H12:H16)</f>
        <v>0</v>
      </c>
      <c r="I17" s="38">
        <f t="shared" si="1"/>
        <v>0</v>
      </c>
    </row>
    <row r="18" spans="1:9" ht="13.35" customHeight="1" x14ac:dyDescent="0.2">
      <c r="A18" s="3"/>
      <c r="B18" s="3"/>
      <c r="C18" s="3"/>
    </row>
    <row r="19" spans="1:9" ht="13.35" customHeight="1" x14ac:dyDescent="0.2">
      <c r="A19" s="3"/>
      <c r="B19" s="3"/>
      <c r="C19" s="3"/>
    </row>
    <row r="20" spans="1:9" ht="13.35" customHeight="1" x14ac:dyDescent="0.2">
      <c r="A20" s="146" t="s">
        <v>267</v>
      </c>
      <c r="B20" s="146"/>
      <c r="C20" s="146"/>
      <c r="D20" s="146"/>
      <c r="E20" s="146"/>
      <c r="F20" s="146"/>
      <c r="G20" s="138" t="s">
        <v>282</v>
      </c>
      <c r="H20" s="138"/>
      <c r="I20" s="138"/>
    </row>
    <row r="21" spans="1:9" ht="13.35" customHeight="1" x14ac:dyDescent="0.2">
      <c r="A21" s="147" t="s">
        <v>113</v>
      </c>
      <c r="B21" s="147" t="s">
        <v>127</v>
      </c>
      <c r="C21" s="147" t="s">
        <v>128</v>
      </c>
      <c r="D21" s="143" t="s">
        <v>284</v>
      </c>
      <c r="E21" s="105" t="s">
        <v>129</v>
      </c>
      <c r="F21" s="105"/>
      <c r="G21" s="139" t="s">
        <v>283</v>
      </c>
      <c r="H21" s="141" t="s">
        <v>129</v>
      </c>
      <c r="I21" s="142"/>
    </row>
    <row r="22" spans="1:9" ht="13.35" customHeight="1" x14ac:dyDescent="0.2">
      <c r="A22" s="148"/>
      <c r="B22" s="148"/>
      <c r="C22" s="148"/>
      <c r="D22" s="144"/>
      <c r="E22" s="35" t="s">
        <v>131</v>
      </c>
      <c r="F22" s="35" t="s">
        <v>130</v>
      </c>
      <c r="G22" s="140"/>
      <c r="H22" s="102" t="s">
        <v>131</v>
      </c>
      <c r="I22" s="102" t="s">
        <v>130</v>
      </c>
    </row>
    <row r="23" spans="1:9" ht="13.35" customHeight="1" x14ac:dyDescent="0.2">
      <c r="A23" s="39" t="s">
        <v>250</v>
      </c>
      <c r="B23" s="34" t="s">
        <v>127</v>
      </c>
      <c r="C23" s="41">
        <v>3</v>
      </c>
      <c r="D23" s="40">
        <v>43.99</v>
      </c>
      <c r="E23" s="40">
        <f t="shared" ref="E23:E28" si="3">C23*D23</f>
        <v>131.97</v>
      </c>
      <c r="F23" s="40">
        <f t="shared" ref="F23:F28" si="4">E23/12</f>
        <v>10.9975</v>
      </c>
      <c r="G23" s="40"/>
      <c r="H23" s="40">
        <f>G23*C23</f>
        <v>0</v>
      </c>
      <c r="I23" s="40">
        <f t="shared" ref="I23:I29" si="5">H23/12</f>
        <v>0</v>
      </c>
    </row>
    <row r="24" spans="1:9" ht="13.35" customHeight="1" x14ac:dyDescent="0.2">
      <c r="A24" s="39" t="s">
        <v>173</v>
      </c>
      <c r="B24" s="34" t="s">
        <v>127</v>
      </c>
      <c r="C24" s="41">
        <v>3</v>
      </c>
      <c r="D24" s="40">
        <v>49.83</v>
      </c>
      <c r="E24" s="40">
        <f t="shared" si="3"/>
        <v>149.49</v>
      </c>
      <c r="F24" s="40">
        <f t="shared" si="4"/>
        <v>12.457500000000001</v>
      </c>
      <c r="G24" s="40"/>
      <c r="H24" s="40">
        <f t="shared" ref="H24:H28" si="6">G24*C24</f>
        <v>0</v>
      </c>
      <c r="I24" s="40">
        <f t="shared" si="5"/>
        <v>0</v>
      </c>
    </row>
    <row r="25" spans="1:9" ht="13.35" customHeight="1" x14ac:dyDescent="0.2">
      <c r="A25" s="39" t="s">
        <v>170</v>
      </c>
      <c r="B25" s="34" t="s">
        <v>127</v>
      </c>
      <c r="C25" s="41">
        <v>4</v>
      </c>
      <c r="D25" s="40">
        <v>72.19</v>
      </c>
      <c r="E25" s="40">
        <f t="shared" si="3"/>
        <v>288.76</v>
      </c>
      <c r="F25" s="40">
        <f t="shared" si="4"/>
        <v>24.063333333333333</v>
      </c>
      <c r="G25" s="40"/>
      <c r="H25" s="40">
        <f t="shared" si="6"/>
        <v>0</v>
      </c>
      <c r="I25" s="40">
        <f t="shared" si="5"/>
        <v>0</v>
      </c>
    </row>
    <row r="26" spans="1:9" ht="38.25" x14ac:dyDescent="0.2">
      <c r="A26" s="39" t="s">
        <v>216</v>
      </c>
      <c r="B26" s="34" t="s">
        <v>139</v>
      </c>
      <c r="C26" s="41">
        <v>2</v>
      </c>
      <c r="D26" s="40">
        <v>60.91</v>
      </c>
      <c r="E26" s="40">
        <f t="shared" si="3"/>
        <v>121.82</v>
      </c>
      <c r="F26" s="40">
        <f t="shared" si="4"/>
        <v>10.151666666666666</v>
      </c>
      <c r="G26" s="40"/>
      <c r="H26" s="40">
        <f t="shared" si="6"/>
        <v>0</v>
      </c>
      <c r="I26" s="40">
        <f t="shared" si="5"/>
        <v>0</v>
      </c>
    </row>
    <row r="27" spans="1:9" ht="51" x14ac:dyDescent="0.2">
      <c r="A27" s="39" t="s">
        <v>215</v>
      </c>
      <c r="B27" s="34" t="s">
        <v>139</v>
      </c>
      <c r="C27" s="41">
        <v>2</v>
      </c>
      <c r="D27" s="40">
        <v>71.790000000000006</v>
      </c>
      <c r="E27" s="40">
        <f t="shared" si="3"/>
        <v>143.58000000000001</v>
      </c>
      <c r="F27" s="40">
        <f t="shared" si="4"/>
        <v>11.965000000000002</v>
      </c>
      <c r="G27" s="40"/>
      <c r="H27" s="40">
        <f t="shared" si="6"/>
        <v>0</v>
      </c>
      <c r="I27" s="40">
        <f t="shared" si="5"/>
        <v>0</v>
      </c>
    </row>
    <row r="28" spans="1:9" ht="51" x14ac:dyDescent="0.2">
      <c r="A28" s="39" t="s">
        <v>162</v>
      </c>
      <c r="B28" s="34" t="s">
        <v>127</v>
      </c>
      <c r="C28" s="34">
        <v>2</v>
      </c>
      <c r="D28" s="40">
        <v>7.69</v>
      </c>
      <c r="E28" s="40">
        <f t="shared" si="3"/>
        <v>15.38</v>
      </c>
      <c r="F28" s="40">
        <f t="shared" si="4"/>
        <v>1.2816666666666667</v>
      </c>
      <c r="G28" s="40"/>
      <c r="H28" s="40">
        <f t="shared" si="6"/>
        <v>0</v>
      </c>
      <c r="I28" s="40">
        <f t="shared" si="5"/>
        <v>0</v>
      </c>
    </row>
    <row r="29" spans="1:9" ht="13.35" customHeight="1" x14ac:dyDescent="0.2">
      <c r="A29" s="149"/>
      <c r="B29" s="149"/>
      <c r="C29" s="149"/>
      <c r="D29" s="150"/>
      <c r="E29" s="38">
        <f>SUM(E23:E28)</f>
        <v>851</v>
      </c>
      <c r="F29" s="38">
        <f>SUM(F23:F28)</f>
        <v>70.916666666666657</v>
      </c>
      <c r="G29" s="103" t="s">
        <v>91</v>
      </c>
      <c r="H29" s="38">
        <f>SUM(H23:H28)</f>
        <v>0</v>
      </c>
      <c r="I29" s="38">
        <f t="shared" si="5"/>
        <v>0</v>
      </c>
    </row>
    <row r="30" spans="1:9" ht="13.35" customHeight="1" x14ac:dyDescent="0.2">
      <c r="A30" s="3"/>
      <c r="B30" s="3"/>
      <c r="C30" s="3"/>
    </row>
    <row r="31" spans="1:9" ht="13.35" customHeight="1" x14ac:dyDescent="0.2">
      <c r="A31" s="3"/>
      <c r="B31" s="3"/>
      <c r="C31" s="3"/>
    </row>
    <row r="32" spans="1:9" ht="13.35" customHeight="1" x14ac:dyDescent="0.2">
      <c r="A32" s="146" t="s">
        <v>268</v>
      </c>
      <c r="B32" s="146"/>
      <c r="C32" s="146"/>
      <c r="D32" s="146"/>
      <c r="E32" s="146"/>
      <c r="F32" s="146"/>
      <c r="G32" s="138" t="s">
        <v>282</v>
      </c>
      <c r="H32" s="138"/>
      <c r="I32" s="138"/>
    </row>
    <row r="33" spans="1:9" ht="13.35" customHeight="1" x14ac:dyDescent="0.2">
      <c r="A33" s="147" t="s">
        <v>113</v>
      </c>
      <c r="B33" s="147" t="s">
        <v>127</v>
      </c>
      <c r="C33" s="147" t="s">
        <v>128</v>
      </c>
      <c r="D33" s="143" t="s">
        <v>284</v>
      </c>
      <c r="E33" s="105" t="s">
        <v>129</v>
      </c>
      <c r="F33" s="105"/>
      <c r="G33" s="139" t="s">
        <v>283</v>
      </c>
      <c r="H33" s="141" t="s">
        <v>129</v>
      </c>
      <c r="I33" s="142"/>
    </row>
    <row r="34" spans="1:9" ht="13.35" customHeight="1" x14ac:dyDescent="0.2">
      <c r="A34" s="148"/>
      <c r="B34" s="148"/>
      <c r="C34" s="148"/>
      <c r="D34" s="144"/>
      <c r="E34" s="35" t="s">
        <v>131</v>
      </c>
      <c r="F34" s="35" t="s">
        <v>130</v>
      </c>
      <c r="G34" s="140"/>
      <c r="H34" s="102" t="s">
        <v>131</v>
      </c>
      <c r="I34" s="102" t="s">
        <v>130</v>
      </c>
    </row>
    <row r="35" spans="1:9" ht="14.25" x14ac:dyDescent="0.2">
      <c r="A35" s="39" t="s">
        <v>168</v>
      </c>
      <c r="B35" s="34" t="s">
        <v>127</v>
      </c>
      <c r="C35" s="34">
        <v>6</v>
      </c>
      <c r="D35" s="40">
        <v>149.84</v>
      </c>
      <c r="E35" s="40">
        <f>D35*C35</f>
        <v>899.04</v>
      </c>
      <c r="F35" s="40">
        <f>E35/12</f>
        <v>74.92</v>
      </c>
      <c r="G35" s="40"/>
      <c r="H35" s="40">
        <f>G35*C35</f>
        <v>0</v>
      </c>
      <c r="I35" s="40">
        <f>H35/12</f>
        <v>0</v>
      </c>
    </row>
    <row r="36" spans="1:9" ht="13.35" customHeight="1" x14ac:dyDescent="0.2">
      <c r="A36" s="39" t="s">
        <v>163</v>
      </c>
      <c r="B36" s="34" t="s">
        <v>127</v>
      </c>
      <c r="C36" s="41">
        <v>2</v>
      </c>
      <c r="D36" s="40">
        <v>36.1</v>
      </c>
      <c r="E36" s="40">
        <f>D36*C36</f>
        <v>72.2</v>
      </c>
      <c r="F36" s="40">
        <f t="shared" ref="F36:F39" si="7">E36/12</f>
        <v>6.0166666666666666</v>
      </c>
      <c r="G36" s="40"/>
      <c r="H36" s="40">
        <f t="shared" ref="H36:H39" si="8">G36*C36</f>
        <v>0</v>
      </c>
      <c r="I36" s="40">
        <f t="shared" ref="I36:I40" si="9">H36/12</f>
        <v>0</v>
      </c>
    </row>
    <row r="37" spans="1:9" ht="13.35" customHeight="1" x14ac:dyDescent="0.2">
      <c r="A37" s="39" t="s">
        <v>164</v>
      </c>
      <c r="B37" s="34" t="s">
        <v>139</v>
      </c>
      <c r="C37" s="41">
        <v>3</v>
      </c>
      <c r="D37" s="40">
        <v>8.8800000000000008</v>
      </c>
      <c r="E37" s="40">
        <f>D37*C37</f>
        <v>26.64</v>
      </c>
      <c r="F37" s="40">
        <f t="shared" si="7"/>
        <v>2.2200000000000002</v>
      </c>
      <c r="G37" s="40"/>
      <c r="H37" s="40">
        <f t="shared" si="8"/>
        <v>0</v>
      </c>
      <c r="I37" s="40">
        <f t="shared" si="9"/>
        <v>0</v>
      </c>
    </row>
    <row r="38" spans="1:9" ht="13.35" customHeight="1" x14ac:dyDescent="0.2">
      <c r="A38" s="39" t="s">
        <v>165</v>
      </c>
      <c r="B38" s="34" t="s">
        <v>127</v>
      </c>
      <c r="C38" s="34">
        <v>3</v>
      </c>
      <c r="D38" s="40">
        <v>3.75</v>
      </c>
      <c r="E38" s="40">
        <f>D38*C38</f>
        <v>11.25</v>
      </c>
      <c r="F38" s="40">
        <f t="shared" si="7"/>
        <v>0.9375</v>
      </c>
      <c r="G38" s="40"/>
      <c r="H38" s="40">
        <f t="shared" si="8"/>
        <v>0</v>
      </c>
      <c r="I38" s="40">
        <f t="shared" si="9"/>
        <v>0</v>
      </c>
    </row>
    <row r="39" spans="1:9" ht="25.5" x14ac:dyDescent="0.2">
      <c r="A39" s="39" t="s">
        <v>233</v>
      </c>
      <c r="B39" s="34" t="s">
        <v>139</v>
      </c>
      <c r="C39" s="34">
        <v>2</v>
      </c>
      <c r="D39" s="40">
        <v>132.18</v>
      </c>
      <c r="E39" s="40">
        <f>D39*C39</f>
        <v>264.36</v>
      </c>
      <c r="F39" s="40">
        <f t="shared" si="7"/>
        <v>22.03</v>
      </c>
      <c r="G39" s="40"/>
      <c r="H39" s="40">
        <f t="shared" si="8"/>
        <v>0</v>
      </c>
      <c r="I39" s="40">
        <f t="shared" si="9"/>
        <v>0</v>
      </c>
    </row>
    <row r="40" spans="1:9" ht="13.35" customHeight="1" x14ac:dyDescent="0.2">
      <c r="A40" s="149"/>
      <c r="B40" s="149"/>
      <c r="C40" s="149"/>
      <c r="D40" s="150"/>
      <c r="E40" s="38">
        <f>SUM(E35:E39)</f>
        <v>1273.49</v>
      </c>
      <c r="F40" s="38">
        <f>SUM(F35:F39)</f>
        <v>106.12416666666667</v>
      </c>
      <c r="G40" s="103" t="s">
        <v>91</v>
      </c>
      <c r="H40" s="38">
        <f>SUM(H35:H39)</f>
        <v>0</v>
      </c>
      <c r="I40" s="38">
        <f t="shared" si="9"/>
        <v>0</v>
      </c>
    </row>
    <row r="41" spans="1:9" ht="13.35" customHeight="1" x14ac:dyDescent="0.2">
      <c r="A41" s="3"/>
      <c r="B41" s="3"/>
      <c r="C41" s="3"/>
    </row>
    <row r="42" spans="1:9" ht="13.35" customHeight="1" x14ac:dyDescent="0.2">
      <c r="A42" s="3"/>
      <c r="B42" s="3"/>
      <c r="C42" s="3"/>
    </row>
    <row r="43" spans="1:9" ht="13.35" customHeight="1" x14ac:dyDescent="0.2">
      <c r="A43" s="146" t="s">
        <v>269</v>
      </c>
      <c r="B43" s="146"/>
      <c r="C43" s="146"/>
      <c r="D43" s="146"/>
      <c r="E43" s="146"/>
      <c r="F43" s="146"/>
      <c r="G43" s="138" t="s">
        <v>282</v>
      </c>
      <c r="H43" s="138"/>
      <c r="I43" s="138"/>
    </row>
    <row r="44" spans="1:9" ht="13.35" customHeight="1" x14ac:dyDescent="0.2">
      <c r="A44" s="147" t="s">
        <v>113</v>
      </c>
      <c r="B44" s="147" t="s">
        <v>127</v>
      </c>
      <c r="C44" s="147" t="s">
        <v>128</v>
      </c>
      <c r="D44" s="143" t="s">
        <v>284</v>
      </c>
      <c r="E44" s="105" t="s">
        <v>129</v>
      </c>
      <c r="F44" s="105"/>
      <c r="G44" s="139" t="s">
        <v>283</v>
      </c>
      <c r="H44" s="141" t="s">
        <v>129</v>
      </c>
      <c r="I44" s="142"/>
    </row>
    <row r="45" spans="1:9" s="1" customFormat="1" ht="13.35" customHeight="1" x14ac:dyDescent="0.2">
      <c r="A45" s="148"/>
      <c r="B45" s="148"/>
      <c r="C45" s="148"/>
      <c r="D45" s="144"/>
      <c r="E45" s="35" t="s">
        <v>131</v>
      </c>
      <c r="F45" s="35" t="s">
        <v>130</v>
      </c>
      <c r="G45" s="140"/>
      <c r="H45" s="102" t="s">
        <v>131</v>
      </c>
      <c r="I45" s="102" t="s">
        <v>130</v>
      </c>
    </row>
    <row r="46" spans="1:9" ht="13.35" customHeight="1" x14ac:dyDescent="0.2">
      <c r="A46" s="39" t="s">
        <v>173</v>
      </c>
      <c r="B46" s="34" t="s">
        <v>127</v>
      </c>
      <c r="C46" s="41">
        <v>6</v>
      </c>
      <c r="D46" s="40">
        <v>49.83</v>
      </c>
      <c r="E46" s="40">
        <f t="shared" ref="E46:E52" si="10">C46*D46</f>
        <v>298.98</v>
      </c>
      <c r="F46" s="40">
        <f t="shared" ref="F46:F52" si="11">E46/12</f>
        <v>24.915000000000003</v>
      </c>
      <c r="G46" s="40"/>
      <c r="H46" s="40">
        <f>G46*C46</f>
        <v>0</v>
      </c>
      <c r="I46" s="40">
        <f t="shared" ref="I46:I53" si="12">H46/12</f>
        <v>0</v>
      </c>
    </row>
    <row r="47" spans="1:9" ht="13.35" customHeight="1" x14ac:dyDescent="0.2">
      <c r="A47" s="39" t="s">
        <v>170</v>
      </c>
      <c r="B47" s="34" t="s">
        <v>127</v>
      </c>
      <c r="C47" s="41">
        <v>4</v>
      </c>
      <c r="D47" s="40">
        <v>72.19</v>
      </c>
      <c r="E47" s="40">
        <f t="shared" si="10"/>
        <v>288.76</v>
      </c>
      <c r="F47" s="40">
        <f t="shared" si="11"/>
        <v>24.063333333333333</v>
      </c>
      <c r="G47" s="40"/>
      <c r="H47" s="40">
        <f t="shared" ref="H47:H52" si="13">G47*C47</f>
        <v>0</v>
      </c>
      <c r="I47" s="40">
        <f t="shared" si="12"/>
        <v>0</v>
      </c>
    </row>
    <row r="48" spans="1:9" ht="13.35" customHeight="1" x14ac:dyDescent="0.2">
      <c r="A48" s="39" t="s">
        <v>171</v>
      </c>
      <c r="B48" s="34" t="s">
        <v>127</v>
      </c>
      <c r="C48" s="41">
        <v>1</v>
      </c>
      <c r="D48" s="40">
        <v>59.38</v>
      </c>
      <c r="E48" s="40">
        <f t="shared" si="10"/>
        <v>59.38</v>
      </c>
      <c r="F48" s="40">
        <f t="shared" si="11"/>
        <v>4.9483333333333333</v>
      </c>
      <c r="G48" s="40"/>
      <c r="H48" s="40">
        <f t="shared" si="13"/>
        <v>0</v>
      </c>
      <c r="I48" s="40">
        <f t="shared" si="12"/>
        <v>0</v>
      </c>
    </row>
    <row r="49" spans="1:9" ht="14.25" x14ac:dyDescent="0.2">
      <c r="A49" s="39" t="s">
        <v>166</v>
      </c>
      <c r="B49" s="34" t="s">
        <v>139</v>
      </c>
      <c r="C49" s="41">
        <v>2</v>
      </c>
      <c r="D49" s="40">
        <v>71.790000000000006</v>
      </c>
      <c r="E49" s="40">
        <f t="shared" si="10"/>
        <v>143.58000000000001</v>
      </c>
      <c r="F49" s="40">
        <f t="shared" si="11"/>
        <v>11.965000000000002</v>
      </c>
      <c r="G49" s="40"/>
      <c r="H49" s="40">
        <f t="shared" si="13"/>
        <v>0</v>
      </c>
      <c r="I49" s="40">
        <f t="shared" si="12"/>
        <v>0</v>
      </c>
    </row>
    <row r="50" spans="1:9" ht="14.25" x14ac:dyDescent="0.2">
      <c r="A50" s="39" t="s">
        <v>167</v>
      </c>
      <c r="B50" s="34" t="s">
        <v>139</v>
      </c>
      <c r="C50" s="34">
        <v>2</v>
      </c>
      <c r="D50" s="40">
        <v>34.520000000000003</v>
      </c>
      <c r="E50" s="40">
        <f t="shared" si="10"/>
        <v>69.040000000000006</v>
      </c>
      <c r="F50" s="40">
        <f t="shared" si="11"/>
        <v>5.7533333333333339</v>
      </c>
      <c r="G50" s="40"/>
      <c r="H50" s="40">
        <f t="shared" si="13"/>
        <v>0</v>
      </c>
      <c r="I50" s="40">
        <f t="shared" si="12"/>
        <v>0</v>
      </c>
    </row>
    <row r="51" spans="1:9" ht="14.25" x14ac:dyDescent="0.2">
      <c r="A51" s="39" t="s">
        <v>172</v>
      </c>
      <c r="B51" s="34" t="s">
        <v>127</v>
      </c>
      <c r="C51" s="34">
        <v>2</v>
      </c>
      <c r="D51" s="40">
        <v>23.14</v>
      </c>
      <c r="E51" s="40">
        <f t="shared" si="10"/>
        <v>46.28</v>
      </c>
      <c r="F51" s="40">
        <f t="shared" si="11"/>
        <v>3.8566666666666669</v>
      </c>
      <c r="G51" s="40"/>
      <c r="H51" s="40">
        <f t="shared" si="13"/>
        <v>0</v>
      </c>
      <c r="I51" s="40">
        <f t="shared" si="12"/>
        <v>0</v>
      </c>
    </row>
    <row r="52" spans="1:9" ht="14.25" x14ac:dyDescent="0.2">
      <c r="A52" s="39" t="s">
        <v>174</v>
      </c>
      <c r="B52" s="34" t="s">
        <v>139</v>
      </c>
      <c r="C52" s="34">
        <v>1</v>
      </c>
      <c r="D52" s="40">
        <v>60.89</v>
      </c>
      <c r="E52" s="40">
        <f t="shared" si="10"/>
        <v>60.89</v>
      </c>
      <c r="F52" s="40">
        <f t="shared" si="11"/>
        <v>5.0741666666666667</v>
      </c>
      <c r="G52" s="40"/>
      <c r="H52" s="40">
        <f t="shared" si="13"/>
        <v>0</v>
      </c>
      <c r="I52" s="40">
        <f t="shared" si="12"/>
        <v>0</v>
      </c>
    </row>
    <row r="53" spans="1:9" ht="14.25" x14ac:dyDescent="0.2">
      <c r="A53" s="149"/>
      <c r="B53" s="149"/>
      <c r="C53" s="149"/>
      <c r="D53" s="150"/>
      <c r="E53" s="38">
        <f>SUM(E46:E52)</f>
        <v>966.91</v>
      </c>
      <c r="F53" s="38">
        <f>SUM(F46:F52)</f>
        <v>80.575833333333335</v>
      </c>
      <c r="G53" s="103" t="s">
        <v>91</v>
      </c>
      <c r="H53" s="38">
        <f>SUM(H46:H52)</f>
        <v>0</v>
      </c>
      <c r="I53" s="38">
        <f t="shared" si="12"/>
        <v>0</v>
      </c>
    </row>
    <row r="56" spans="1:9" ht="13.35" customHeight="1" x14ac:dyDescent="0.2">
      <c r="A56" s="48" t="s">
        <v>236</v>
      </c>
    </row>
    <row r="57" spans="1:9" ht="13.35" customHeight="1" x14ac:dyDescent="0.2">
      <c r="A57" s="48" t="s">
        <v>237</v>
      </c>
    </row>
    <row r="58" spans="1:9" ht="13.35" customHeight="1" x14ac:dyDescent="0.2">
      <c r="A58" s="48" t="s">
        <v>238</v>
      </c>
    </row>
    <row r="59" spans="1:9" ht="13.35" customHeight="1" x14ac:dyDescent="0.2">
      <c r="A59" s="48" t="s">
        <v>239</v>
      </c>
    </row>
    <row r="60" spans="1:9" ht="13.35" customHeight="1" x14ac:dyDescent="0.2">
      <c r="A60" s="48" t="s">
        <v>240</v>
      </c>
    </row>
    <row r="61" spans="1:9" ht="13.35" customHeight="1" x14ac:dyDescent="0.2">
      <c r="A61" s="48" t="s">
        <v>241</v>
      </c>
    </row>
    <row r="62" spans="1:9" ht="13.35" customHeight="1" x14ac:dyDescent="0.2">
      <c r="A62" s="48" t="s">
        <v>251</v>
      </c>
    </row>
  </sheetData>
  <mergeCells count="45">
    <mergeCell ref="A40:D40"/>
    <mergeCell ref="A53:D53"/>
    <mergeCell ref="A20:F20"/>
    <mergeCell ref="A21:A22"/>
    <mergeCell ref="B21:B22"/>
    <mergeCell ref="C21:C22"/>
    <mergeCell ref="E21:F21"/>
    <mergeCell ref="A29:D29"/>
    <mergeCell ref="A43:F43"/>
    <mergeCell ref="A44:A45"/>
    <mergeCell ref="B44:B45"/>
    <mergeCell ref="C44:C45"/>
    <mergeCell ref="E44:F44"/>
    <mergeCell ref="D44:D45"/>
    <mergeCell ref="A32:F32"/>
    <mergeCell ref="A33:A34"/>
    <mergeCell ref="B33:B34"/>
    <mergeCell ref="C33:C34"/>
    <mergeCell ref="E33:F33"/>
    <mergeCell ref="D33:D34"/>
    <mergeCell ref="A4:C4"/>
    <mergeCell ref="A1:I1"/>
    <mergeCell ref="A3:I3"/>
    <mergeCell ref="A5:I5"/>
    <mergeCell ref="A6:I6"/>
    <mergeCell ref="G9:I9"/>
    <mergeCell ref="G10:G11"/>
    <mergeCell ref="H10:I10"/>
    <mergeCell ref="D10:D11"/>
    <mergeCell ref="D21:D22"/>
    <mergeCell ref="G20:I20"/>
    <mergeCell ref="G21:G22"/>
    <mergeCell ref="H21:I21"/>
    <mergeCell ref="A9:F9"/>
    <mergeCell ref="A10:A11"/>
    <mergeCell ref="B10:B11"/>
    <mergeCell ref="C10:C11"/>
    <mergeCell ref="E10:F10"/>
    <mergeCell ref="A17:D17"/>
    <mergeCell ref="G32:I32"/>
    <mergeCell ref="G33:G34"/>
    <mergeCell ref="H33:I33"/>
    <mergeCell ref="G43:I43"/>
    <mergeCell ref="G44:G45"/>
    <mergeCell ref="H44:I44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A55"/>
  <sheetViews>
    <sheetView zoomScale="90" zoomScaleNormal="90" workbookViewId="0">
      <selection activeCell="A6" sqref="A6:I6"/>
    </sheetView>
  </sheetViews>
  <sheetFormatPr defaultRowHeight="13.35" customHeight="1" x14ac:dyDescent="0.2"/>
  <cols>
    <col min="1" max="1" width="58.625" style="1" customWidth="1"/>
    <col min="2" max="2" width="10.625" style="1" customWidth="1"/>
    <col min="3" max="3" width="12.25" style="1" customWidth="1"/>
    <col min="4" max="4" width="20.125" style="1" bestFit="1" customWidth="1"/>
    <col min="5" max="1015" width="10.625" style="1" customWidth="1"/>
  </cols>
  <sheetData>
    <row r="1" spans="1:9" ht="17.649999999999999" customHeight="1" x14ac:dyDescent="0.2">
      <c r="A1" s="156" t="s">
        <v>271</v>
      </c>
      <c r="B1" s="156"/>
      <c r="C1" s="156"/>
      <c r="D1" s="156"/>
      <c r="E1" s="156"/>
      <c r="F1" s="156"/>
      <c r="G1" s="156"/>
      <c r="H1" s="156"/>
      <c r="I1" s="156"/>
    </row>
    <row r="2" spans="1:9" ht="14.25" x14ac:dyDescent="0.2">
      <c r="A2" s="5"/>
      <c r="B2" s="5"/>
      <c r="C2" s="5"/>
      <c r="D2" s="5"/>
      <c r="E2" s="5"/>
      <c r="F2" s="5"/>
    </row>
    <row r="3" spans="1:9" ht="12.75" customHeight="1" x14ac:dyDescent="0.2">
      <c r="A3" s="111" t="s">
        <v>285</v>
      </c>
      <c r="B3" s="111"/>
      <c r="C3" s="111"/>
      <c r="D3" s="111"/>
      <c r="E3" s="111"/>
      <c r="F3" s="111"/>
      <c r="G3" s="111"/>
      <c r="H3" s="111"/>
      <c r="I3" s="111"/>
    </row>
    <row r="4" spans="1:9" ht="12.75" customHeight="1" x14ac:dyDescent="0.2">
      <c r="A4" s="155"/>
      <c r="B4" s="155"/>
      <c r="C4" s="155"/>
      <c r="D4" s="5"/>
      <c r="E4" s="5"/>
      <c r="F4" s="5"/>
    </row>
    <row r="5" spans="1:9" ht="12.75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  <c r="I5" s="107"/>
    </row>
    <row r="6" spans="1:9" ht="13.35" customHeight="1" x14ac:dyDescent="0.2">
      <c r="A6" s="157" t="s">
        <v>252</v>
      </c>
      <c r="B6" s="157"/>
      <c r="C6" s="157"/>
      <c r="D6" s="157"/>
      <c r="E6" s="157"/>
      <c r="F6" s="157"/>
      <c r="G6" s="157"/>
      <c r="H6" s="157"/>
      <c r="I6" s="157"/>
    </row>
    <row r="7" spans="1:9" ht="13.35" customHeight="1" x14ac:dyDescent="0.2">
      <c r="A7" s="3"/>
      <c r="B7" s="3"/>
      <c r="C7" s="3"/>
      <c r="D7" s="5"/>
      <c r="E7" s="5"/>
      <c r="F7" s="5"/>
    </row>
    <row r="8" spans="1:9" ht="13.35" customHeight="1" x14ac:dyDescent="0.2">
      <c r="A8" s="5"/>
      <c r="B8" s="5"/>
      <c r="C8" s="5"/>
      <c r="D8" s="5"/>
      <c r="E8" s="5"/>
      <c r="F8" s="5"/>
    </row>
    <row r="9" spans="1:9" ht="13.35" customHeight="1" x14ac:dyDescent="0.2">
      <c r="A9" s="153" t="s">
        <v>270</v>
      </c>
      <c r="B9" s="154"/>
      <c r="C9" s="154"/>
      <c r="D9" s="154"/>
      <c r="E9" s="154"/>
      <c r="F9" s="154"/>
      <c r="G9" s="138" t="s">
        <v>282</v>
      </c>
      <c r="H9" s="138"/>
      <c r="I9" s="138"/>
    </row>
    <row r="10" spans="1:9" ht="13.35" customHeight="1" x14ac:dyDescent="0.2">
      <c r="A10" s="147" t="s">
        <v>113</v>
      </c>
      <c r="B10" s="147" t="s">
        <v>127</v>
      </c>
      <c r="C10" s="147" t="s">
        <v>128</v>
      </c>
      <c r="D10" s="147" t="s">
        <v>284</v>
      </c>
      <c r="E10" s="105" t="s">
        <v>129</v>
      </c>
      <c r="F10" s="105"/>
      <c r="G10" s="139" t="s">
        <v>283</v>
      </c>
      <c r="H10" s="141" t="s">
        <v>129</v>
      </c>
      <c r="I10" s="142"/>
    </row>
    <row r="11" spans="1:9" ht="13.35" customHeight="1" x14ac:dyDescent="0.2">
      <c r="A11" s="148"/>
      <c r="B11" s="148"/>
      <c r="C11" s="148"/>
      <c r="D11" s="148"/>
      <c r="E11" s="35" t="s">
        <v>131</v>
      </c>
      <c r="F11" s="35" t="s">
        <v>130</v>
      </c>
      <c r="G11" s="140"/>
      <c r="H11" s="102" t="s">
        <v>131</v>
      </c>
      <c r="I11" s="102" t="s">
        <v>130</v>
      </c>
    </row>
    <row r="12" spans="1:9" ht="13.35" customHeight="1" x14ac:dyDescent="0.2">
      <c r="A12" s="91" t="s">
        <v>140</v>
      </c>
      <c r="B12" s="34" t="s">
        <v>127</v>
      </c>
      <c r="C12" s="34">
        <v>3</v>
      </c>
      <c r="D12" s="40">
        <v>19.98</v>
      </c>
      <c r="E12" s="40">
        <f t="shared" ref="E12:E54" si="0">C12*D12</f>
        <v>59.94</v>
      </c>
      <c r="F12" s="40">
        <f t="shared" ref="F12:F29" si="1">E12/12</f>
        <v>4.9950000000000001</v>
      </c>
      <c r="G12" s="40"/>
      <c r="H12" s="40">
        <f>G12*C12</f>
        <v>0</v>
      </c>
      <c r="I12" s="40">
        <f t="shared" ref="I12:I55" si="2">H12/12</f>
        <v>0</v>
      </c>
    </row>
    <row r="13" spans="1:9" ht="13.35" customHeight="1" x14ac:dyDescent="0.2">
      <c r="A13" s="91" t="s">
        <v>133</v>
      </c>
      <c r="B13" s="34" t="s">
        <v>134</v>
      </c>
      <c r="C13" s="34">
        <v>80</v>
      </c>
      <c r="D13" s="40">
        <v>34.69</v>
      </c>
      <c r="E13" s="40">
        <f t="shared" si="0"/>
        <v>2775.2</v>
      </c>
      <c r="F13" s="40">
        <f t="shared" si="1"/>
        <v>231.26666666666665</v>
      </c>
      <c r="G13" s="40"/>
      <c r="H13" s="40">
        <f t="shared" ref="H13:H54" si="3">G13*C13</f>
        <v>0</v>
      </c>
      <c r="I13" s="40">
        <f t="shared" si="2"/>
        <v>0</v>
      </c>
    </row>
    <row r="14" spans="1:9" ht="13.35" customHeight="1" x14ac:dyDescent="0.2">
      <c r="A14" s="91" t="s">
        <v>141</v>
      </c>
      <c r="B14" s="34" t="s">
        <v>127</v>
      </c>
      <c r="C14" s="34">
        <v>2</v>
      </c>
      <c r="D14" s="40">
        <v>35.81</v>
      </c>
      <c r="E14" s="40">
        <f t="shared" si="0"/>
        <v>71.62</v>
      </c>
      <c r="F14" s="40">
        <f t="shared" si="1"/>
        <v>5.9683333333333337</v>
      </c>
      <c r="G14" s="40"/>
      <c r="H14" s="40">
        <f t="shared" si="3"/>
        <v>0</v>
      </c>
      <c r="I14" s="40">
        <f t="shared" si="2"/>
        <v>0</v>
      </c>
    </row>
    <row r="15" spans="1:9" ht="13.35" customHeight="1" x14ac:dyDescent="0.2">
      <c r="A15" s="91" t="s">
        <v>142</v>
      </c>
      <c r="B15" s="34" t="s">
        <v>127</v>
      </c>
      <c r="C15" s="34">
        <v>10</v>
      </c>
      <c r="D15" s="40">
        <v>10.59</v>
      </c>
      <c r="E15" s="40">
        <f t="shared" si="0"/>
        <v>105.9</v>
      </c>
      <c r="F15" s="40">
        <f t="shared" si="1"/>
        <v>8.8250000000000011</v>
      </c>
      <c r="G15" s="40"/>
      <c r="H15" s="40">
        <f t="shared" si="3"/>
        <v>0</v>
      </c>
      <c r="I15" s="40">
        <f t="shared" si="2"/>
        <v>0</v>
      </c>
    </row>
    <row r="16" spans="1:9" ht="14.25" x14ac:dyDescent="0.2">
      <c r="A16" s="91" t="s">
        <v>145</v>
      </c>
      <c r="B16" s="34" t="s">
        <v>127</v>
      </c>
      <c r="C16" s="34">
        <v>1</v>
      </c>
      <c r="D16" s="40">
        <v>581.32000000000005</v>
      </c>
      <c r="E16" s="40">
        <f t="shared" si="0"/>
        <v>581.32000000000005</v>
      </c>
      <c r="F16" s="40">
        <f t="shared" si="1"/>
        <v>48.443333333333335</v>
      </c>
      <c r="G16" s="40"/>
      <c r="H16" s="40">
        <f t="shared" si="3"/>
        <v>0</v>
      </c>
      <c r="I16" s="40">
        <f t="shared" si="2"/>
        <v>0</v>
      </c>
    </row>
    <row r="17" spans="1:9" ht="13.35" customHeight="1" x14ac:dyDescent="0.2">
      <c r="A17" s="91" t="s">
        <v>146</v>
      </c>
      <c r="B17" s="34" t="s">
        <v>127</v>
      </c>
      <c r="C17" s="34">
        <v>10</v>
      </c>
      <c r="D17" s="40">
        <v>35.5</v>
      </c>
      <c r="E17" s="40">
        <f t="shared" si="0"/>
        <v>355</v>
      </c>
      <c r="F17" s="40">
        <f t="shared" si="1"/>
        <v>29.583333333333332</v>
      </c>
      <c r="G17" s="40"/>
      <c r="H17" s="40">
        <f t="shared" si="3"/>
        <v>0</v>
      </c>
      <c r="I17" s="40">
        <f t="shared" si="2"/>
        <v>0</v>
      </c>
    </row>
    <row r="18" spans="1:9" ht="13.35" customHeight="1" x14ac:dyDescent="0.2">
      <c r="A18" s="91" t="s">
        <v>147</v>
      </c>
      <c r="B18" s="34" t="s">
        <v>127</v>
      </c>
      <c r="C18" s="34">
        <v>4</v>
      </c>
      <c r="D18" s="40">
        <v>166.61</v>
      </c>
      <c r="E18" s="40">
        <f t="shared" si="0"/>
        <v>666.44</v>
      </c>
      <c r="F18" s="40">
        <f t="shared" si="1"/>
        <v>55.536666666666669</v>
      </c>
      <c r="G18" s="40"/>
      <c r="H18" s="40">
        <f t="shared" si="3"/>
        <v>0</v>
      </c>
      <c r="I18" s="40">
        <f t="shared" si="2"/>
        <v>0</v>
      </c>
    </row>
    <row r="19" spans="1:9" ht="13.35" customHeight="1" x14ac:dyDescent="0.2">
      <c r="A19" s="91" t="s">
        <v>148</v>
      </c>
      <c r="B19" s="34" t="s">
        <v>149</v>
      </c>
      <c r="C19" s="34">
        <v>2</v>
      </c>
      <c r="D19" s="40">
        <v>114.53</v>
      </c>
      <c r="E19" s="40">
        <f t="shared" si="0"/>
        <v>229.06</v>
      </c>
      <c r="F19" s="40">
        <f t="shared" si="1"/>
        <v>19.088333333333335</v>
      </c>
      <c r="G19" s="40"/>
      <c r="H19" s="40">
        <f t="shared" si="3"/>
        <v>0</v>
      </c>
      <c r="I19" s="40">
        <f t="shared" si="2"/>
        <v>0</v>
      </c>
    </row>
    <row r="20" spans="1:9" ht="13.35" customHeight="1" x14ac:dyDescent="0.2">
      <c r="A20" s="91" t="s">
        <v>150</v>
      </c>
      <c r="B20" s="34" t="s">
        <v>127</v>
      </c>
      <c r="C20" s="34">
        <v>1</v>
      </c>
      <c r="D20" s="40">
        <v>26.98</v>
      </c>
      <c r="E20" s="40">
        <f t="shared" si="0"/>
        <v>26.98</v>
      </c>
      <c r="F20" s="40">
        <f t="shared" si="1"/>
        <v>2.2483333333333335</v>
      </c>
      <c r="G20" s="40"/>
      <c r="H20" s="40">
        <f t="shared" si="3"/>
        <v>0</v>
      </c>
      <c r="I20" s="40">
        <f t="shared" si="2"/>
        <v>0</v>
      </c>
    </row>
    <row r="21" spans="1:9" ht="13.35" customHeight="1" x14ac:dyDescent="0.2">
      <c r="A21" s="91" t="s">
        <v>151</v>
      </c>
      <c r="B21" s="34" t="s">
        <v>127</v>
      </c>
      <c r="C21" s="34">
        <v>12</v>
      </c>
      <c r="D21" s="40">
        <v>11.42</v>
      </c>
      <c r="E21" s="40">
        <f t="shared" si="0"/>
        <v>137.04</v>
      </c>
      <c r="F21" s="40">
        <f t="shared" si="1"/>
        <v>11.42</v>
      </c>
      <c r="G21" s="40"/>
      <c r="H21" s="40">
        <f t="shared" si="3"/>
        <v>0</v>
      </c>
      <c r="I21" s="40">
        <f t="shared" si="2"/>
        <v>0</v>
      </c>
    </row>
    <row r="22" spans="1:9" ht="13.35" customHeight="1" x14ac:dyDescent="0.2">
      <c r="A22" s="91" t="s">
        <v>161</v>
      </c>
      <c r="B22" s="34" t="s">
        <v>152</v>
      </c>
      <c r="C22" s="34">
        <v>1</v>
      </c>
      <c r="D22" s="40">
        <v>353.83</v>
      </c>
      <c r="E22" s="40">
        <f t="shared" si="0"/>
        <v>353.83</v>
      </c>
      <c r="F22" s="40">
        <f t="shared" si="1"/>
        <v>29.485833333333332</v>
      </c>
      <c r="G22" s="40"/>
      <c r="H22" s="40">
        <f t="shared" si="3"/>
        <v>0</v>
      </c>
      <c r="I22" s="40">
        <f t="shared" si="2"/>
        <v>0</v>
      </c>
    </row>
    <row r="23" spans="1:9" ht="13.35" customHeight="1" x14ac:dyDescent="0.2">
      <c r="A23" s="91" t="s">
        <v>242</v>
      </c>
      <c r="B23" s="34" t="s">
        <v>153</v>
      </c>
      <c r="C23" s="34">
        <v>1</v>
      </c>
      <c r="D23" s="40">
        <v>154.46</v>
      </c>
      <c r="E23" s="40">
        <f t="shared" si="0"/>
        <v>154.46</v>
      </c>
      <c r="F23" s="40">
        <f t="shared" si="1"/>
        <v>12.871666666666668</v>
      </c>
      <c r="G23" s="40"/>
      <c r="H23" s="40">
        <f t="shared" si="3"/>
        <v>0</v>
      </c>
      <c r="I23" s="40">
        <f t="shared" si="2"/>
        <v>0</v>
      </c>
    </row>
    <row r="24" spans="1:9" ht="13.35" customHeight="1" x14ac:dyDescent="0.2">
      <c r="A24" s="91" t="s">
        <v>154</v>
      </c>
      <c r="B24" s="34" t="s">
        <v>127</v>
      </c>
      <c r="C24" s="34">
        <v>2</v>
      </c>
      <c r="D24" s="40">
        <v>11.62</v>
      </c>
      <c r="E24" s="40">
        <f t="shared" si="0"/>
        <v>23.24</v>
      </c>
      <c r="F24" s="40">
        <f t="shared" si="1"/>
        <v>1.9366666666666665</v>
      </c>
      <c r="G24" s="40"/>
      <c r="H24" s="40">
        <f t="shared" si="3"/>
        <v>0</v>
      </c>
      <c r="I24" s="40">
        <f t="shared" si="2"/>
        <v>0</v>
      </c>
    </row>
    <row r="25" spans="1:9" ht="13.35" customHeight="1" x14ac:dyDescent="0.2">
      <c r="A25" s="91" t="s">
        <v>155</v>
      </c>
      <c r="B25" s="34" t="s">
        <v>127</v>
      </c>
      <c r="C25" s="34">
        <v>2</v>
      </c>
      <c r="D25" s="40">
        <v>14.21</v>
      </c>
      <c r="E25" s="40">
        <f t="shared" si="0"/>
        <v>28.42</v>
      </c>
      <c r="F25" s="40">
        <f t="shared" si="1"/>
        <v>2.3683333333333336</v>
      </c>
      <c r="G25" s="40"/>
      <c r="H25" s="40">
        <f t="shared" si="3"/>
        <v>0</v>
      </c>
      <c r="I25" s="40">
        <f t="shared" si="2"/>
        <v>0</v>
      </c>
    </row>
    <row r="26" spans="1:9" ht="13.35" customHeight="1" x14ac:dyDescent="0.2">
      <c r="A26" s="91" t="s">
        <v>157</v>
      </c>
      <c r="B26" s="34" t="s">
        <v>156</v>
      </c>
      <c r="C26" s="34">
        <v>4</v>
      </c>
      <c r="D26" s="40">
        <v>223.32</v>
      </c>
      <c r="E26" s="40">
        <f t="shared" si="0"/>
        <v>893.28</v>
      </c>
      <c r="F26" s="40">
        <f t="shared" si="1"/>
        <v>74.44</v>
      </c>
      <c r="G26" s="40"/>
      <c r="H26" s="40">
        <f t="shared" si="3"/>
        <v>0</v>
      </c>
      <c r="I26" s="40">
        <f t="shared" si="2"/>
        <v>0</v>
      </c>
    </row>
    <row r="27" spans="1:9" ht="13.35" customHeight="1" x14ac:dyDescent="0.2">
      <c r="A27" s="91" t="s">
        <v>158</v>
      </c>
      <c r="B27" s="34" t="s">
        <v>156</v>
      </c>
      <c r="C27" s="34">
        <v>4</v>
      </c>
      <c r="D27" s="40">
        <v>119.59</v>
      </c>
      <c r="E27" s="40">
        <f t="shared" si="0"/>
        <v>478.36</v>
      </c>
      <c r="F27" s="40">
        <f t="shared" si="1"/>
        <v>39.863333333333337</v>
      </c>
      <c r="G27" s="40"/>
      <c r="H27" s="40">
        <f t="shared" si="3"/>
        <v>0</v>
      </c>
      <c r="I27" s="40">
        <f t="shared" si="2"/>
        <v>0</v>
      </c>
    </row>
    <row r="28" spans="1:9" ht="13.35" customHeight="1" x14ac:dyDescent="0.2">
      <c r="A28" s="91" t="s">
        <v>159</v>
      </c>
      <c r="B28" s="34" t="s">
        <v>160</v>
      </c>
      <c r="C28" s="34">
        <v>12</v>
      </c>
      <c r="D28" s="40">
        <v>356</v>
      </c>
      <c r="E28" s="40">
        <f t="shared" si="0"/>
        <v>4272</v>
      </c>
      <c r="F28" s="40">
        <f t="shared" si="1"/>
        <v>356</v>
      </c>
      <c r="G28" s="40"/>
      <c r="H28" s="40">
        <f t="shared" si="3"/>
        <v>0</v>
      </c>
      <c r="I28" s="40">
        <f t="shared" si="2"/>
        <v>0</v>
      </c>
    </row>
    <row r="29" spans="1:9" ht="13.35" customHeight="1" x14ac:dyDescent="0.2">
      <c r="A29" s="91" t="s">
        <v>143</v>
      </c>
      <c r="B29" s="34" t="s">
        <v>144</v>
      </c>
      <c r="C29" s="34">
        <v>10</v>
      </c>
      <c r="D29" s="40">
        <v>163.81</v>
      </c>
      <c r="E29" s="40">
        <f t="shared" si="0"/>
        <v>1638.1</v>
      </c>
      <c r="F29" s="40">
        <f t="shared" si="1"/>
        <v>136.50833333333333</v>
      </c>
      <c r="G29" s="40"/>
      <c r="H29" s="40">
        <f t="shared" si="3"/>
        <v>0</v>
      </c>
      <c r="I29" s="40">
        <f t="shared" si="2"/>
        <v>0</v>
      </c>
    </row>
    <row r="30" spans="1:9" ht="13.35" customHeight="1" x14ac:dyDescent="0.2">
      <c r="A30" s="91" t="s">
        <v>177</v>
      </c>
      <c r="B30" s="34" t="s">
        <v>127</v>
      </c>
      <c r="C30" s="34">
        <v>1</v>
      </c>
      <c r="D30" s="40">
        <v>41.86</v>
      </c>
      <c r="E30" s="40">
        <f t="shared" si="0"/>
        <v>41.86</v>
      </c>
      <c r="F30" s="40">
        <f t="shared" ref="F30:F33" si="4">E30/12</f>
        <v>3.4883333333333333</v>
      </c>
      <c r="G30" s="40"/>
      <c r="H30" s="40">
        <f t="shared" si="3"/>
        <v>0</v>
      </c>
      <c r="I30" s="40">
        <f t="shared" si="2"/>
        <v>0</v>
      </c>
    </row>
    <row r="31" spans="1:9" ht="13.35" customHeight="1" x14ac:dyDescent="0.2">
      <c r="A31" s="91" t="s">
        <v>178</v>
      </c>
      <c r="B31" s="34" t="s">
        <v>127</v>
      </c>
      <c r="C31" s="34">
        <v>20</v>
      </c>
      <c r="D31" s="40">
        <v>82.84</v>
      </c>
      <c r="E31" s="40">
        <f t="shared" si="0"/>
        <v>1656.8000000000002</v>
      </c>
      <c r="F31" s="40">
        <f t="shared" si="4"/>
        <v>138.06666666666669</v>
      </c>
      <c r="G31" s="40"/>
      <c r="H31" s="40">
        <f t="shared" si="3"/>
        <v>0</v>
      </c>
      <c r="I31" s="40">
        <f t="shared" si="2"/>
        <v>0</v>
      </c>
    </row>
    <row r="32" spans="1:9" ht="13.35" customHeight="1" x14ac:dyDescent="0.2">
      <c r="A32" s="91" t="s">
        <v>179</v>
      </c>
      <c r="B32" s="34" t="s">
        <v>127</v>
      </c>
      <c r="C32" s="34">
        <v>10</v>
      </c>
      <c r="D32" s="40">
        <v>63.41</v>
      </c>
      <c r="E32" s="40">
        <f t="shared" si="0"/>
        <v>634.09999999999991</v>
      </c>
      <c r="F32" s="40">
        <f t="shared" si="4"/>
        <v>52.841666666666661</v>
      </c>
      <c r="G32" s="40"/>
      <c r="H32" s="40">
        <f t="shared" si="3"/>
        <v>0</v>
      </c>
      <c r="I32" s="40">
        <f t="shared" si="2"/>
        <v>0</v>
      </c>
    </row>
    <row r="33" spans="1:9" ht="14.25" x14ac:dyDescent="0.2">
      <c r="A33" s="91" t="s">
        <v>180</v>
      </c>
      <c r="B33" s="34" t="s">
        <v>127</v>
      </c>
      <c r="C33" s="34">
        <v>8</v>
      </c>
      <c r="D33" s="40">
        <v>78.97</v>
      </c>
      <c r="E33" s="40">
        <f t="shared" si="0"/>
        <v>631.76</v>
      </c>
      <c r="F33" s="40">
        <f t="shared" si="4"/>
        <v>52.646666666666668</v>
      </c>
      <c r="G33" s="40"/>
      <c r="H33" s="40">
        <f t="shared" si="3"/>
        <v>0</v>
      </c>
      <c r="I33" s="40">
        <f t="shared" si="2"/>
        <v>0</v>
      </c>
    </row>
    <row r="34" spans="1:9" ht="13.35" customHeight="1" x14ac:dyDescent="0.2">
      <c r="A34" s="91" t="s">
        <v>132</v>
      </c>
      <c r="B34" s="34" t="s">
        <v>127</v>
      </c>
      <c r="C34" s="34">
        <v>2</v>
      </c>
      <c r="D34" s="40">
        <v>41.63</v>
      </c>
      <c r="E34" s="40">
        <f t="shared" si="0"/>
        <v>83.26</v>
      </c>
      <c r="F34" s="40">
        <f t="shared" ref="F34" si="5">E34/12</f>
        <v>6.9383333333333335</v>
      </c>
      <c r="G34" s="40"/>
      <c r="H34" s="40">
        <f t="shared" si="3"/>
        <v>0</v>
      </c>
      <c r="I34" s="40">
        <f t="shared" si="2"/>
        <v>0</v>
      </c>
    </row>
    <row r="35" spans="1:9" ht="13.35" customHeight="1" x14ac:dyDescent="0.2">
      <c r="A35" s="91" t="s">
        <v>135</v>
      </c>
      <c r="B35" s="34" t="s">
        <v>136</v>
      </c>
      <c r="C35" s="34">
        <v>10</v>
      </c>
      <c r="D35" s="40">
        <v>24.96</v>
      </c>
      <c r="E35" s="40">
        <f t="shared" si="0"/>
        <v>249.60000000000002</v>
      </c>
      <c r="F35" s="40">
        <f t="shared" ref="F35:F45" si="6">E35/12</f>
        <v>20.8</v>
      </c>
      <c r="G35" s="40"/>
      <c r="H35" s="40">
        <f t="shared" si="3"/>
        <v>0</v>
      </c>
      <c r="I35" s="40">
        <f t="shared" si="2"/>
        <v>0</v>
      </c>
    </row>
    <row r="36" spans="1:9" ht="13.35" customHeight="1" x14ac:dyDescent="0.2">
      <c r="A36" s="91" t="s">
        <v>181</v>
      </c>
      <c r="B36" s="34" t="s">
        <v>127</v>
      </c>
      <c r="C36" s="34">
        <v>2</v>
      </c>
      <c r="D36" s="40">
        <v>22.03</v>
      </c>
      <c r="E36" s="40">
        <f t="shared" si="0"/>
        <v>44.06</v>
      </c>
      <c r="F36" s="40">
        <f t="shared" si="6"/>
        <v>3.6716666666666669</v>
      </c>
      <c r="G36" s="40"/>
      <c r="H36" s="40">
        <f t="shared" si="3"/>
        <v>0</v>
      </c>
      <c r="I36" s="40">
        <f t="shared" si="2"/>
        <v>0</v>
      </c>
    </row>
    <row r="37" spans="1:9" ht="13.35" customHeight="1" x14ac:dyDescent="0.2">
      <c r="A37" s="91" t="s">
        <v>182</v>
      </c>
      <c r="B37" s="34" t="s">
        <v>127</v>
      </c>
      <c r="C37" s="34">
        <v>2</v>
      </c>
      <c r="D37" s="40">
        <v>16.420000000000002</v>
      </c>
      <c r="E37" s="40">
        <f t="shared" si="0"/>
        <v>32.840000000000003</v>
      </c>
      <c r="F37" s="40">
        <f t="shared" si="6"/>
        <v>2.7366666666666668</v>
      </c>
      <c r="G37" s="40"/>
      <c r="H37" s="40">
        <f t="shared" si="3"/>
        <v>0</v>
      </c>
      <c r="I37" s="40">
        <f t="shared" si="2"/>
        <v>0</v>
      </c>
    </row>
    <row r="38" spans="1:9" ht="13.35" customHeight="1" x14ac:dyDescent="0.2">
      <c r="A38" s="91" t="s">
        <v>183</v>
      </c>
      <c r="B38" s="34" t="s">
        <v>127</v>
      </c>
      <c r="C38" s="34">
        <v>2</v>
      </c>
      <c r="D38" s="40">
        <v>16.91</v>
      </c>
      <c r="E38" s="40">
        <f t="shared" si="0"/>
        <v>33.82</v>
      </c>
      <c r="F38" s="40">
        <f t="shared" si="6"/>
        <v>2.8183333333333334</v>
      </c>
      <c r="G38" s="40"/>
      <c r="H38" s="40">
        <f t="shared" si="3"/>
        <v>0</v>
      </c>
      <c r="I38" s="40">
        <f t="shared" si="2"/>
        <v>0</v>
      </c>
    </row>
    <row r="39" spans="1:9" ht="13.35" customHeight="1" x14ac:dyDescent="0.2">
      <c r="A39" s="91" t="s">
        <v>184</v>
      </c>
      <c r="B39" s="34" t="s">
        <v>127</v>
      </c>
      <c r="C39" s="34">
        <v>4</v>
      </c>
      <c r="D39" s="40">
        <v>19.489999999999998</v>
      </c>
      <c r="E39" s="40">
        <f t="shared" si="0"/>
        <v>77.959999999999994</v>
      </c>
      <c r="F39" s="40">
        <f t="shared" si="6"/>
        <v>6.4966666666666661</v>
      </c>
      <c r="G39" s="40"/>
      <c r="H39" s="40">
        <f t="shared" si="3"/>
        <v>0</v>
      </c>
      <c r="I39" s="40">
        <f t="shared" si="2"/>
        <v>0</v>
      </c>
    </row>
    <row r="40" spans="1:9" ht="13.35" customHeight="1" x14ac:dyDescent="0.2">
      <c r="A40" s="91" t="s">
        <v>185</v>
      </c>
      <c r="B40" s="34" t="s">
        <v>137</v>
      </c>
      <c r="C40" s="34">
        <v>1</v>
      </c>
      <c r="D40" s="40">
        <v>14.84</v>
      </c>
      <c r="E40" s="40">
        <f t="shared" si="0"/>
        <v>14.84</v>
      </c>
      <c r="F40" s="40">
        <f t="shared" si="6"/>
        <v>1.2366666666666666</v>
      </c>
      <c r="G40" s="40"/>
      <c r="H40" s="40">
        <f t="shared" si="3"/>
        <v>0</v>
      </c>
      <c r="I40" s="40">
        <f t="shared" si="2"/>
        <v>0</v>
      </c>
    </row>
    <row r="41" spans="1:9" ht="13.35" customHeight="1" x14ac:dyDescent="0.2">
      <c r="A41" s="91" t="s">
        <v>186</v>
      </c>
      <c r="B41" s="34" t="s">
        <v>137</v>
      </c>
      <c r="C41" s="34">
        <v>1</v>
      </c>
      <c r="D41" s="40">
        <v>17.79</v>
      </c>
      <c r="E41" s="40">
        <f t="shared" si="0"/>
        <v>17.79</v>
      </c>
      <c r="F41" s="40">
        <f t="shared" si="6"/>
        <v>1.4824999999999999</v>
      </c>
      <c r="G41" s="40"/>
      <c r="H41" s="40">
        <f t="shared" si="3"/>
        <v>0</v>
      </c>
      <c r="I41" s="40">
        <f t="shared" si="2"/>
        <v>0</v>
      </c>
    </row>
    <row r="42" spans="1:9" ht="13.35" customHeight="1" x14ac:dyDescent="0.2">
      <c r="A42" s="51" t="s">
        <v>187</v>
      </c>
      <c r="B42" s="34" t="s">
        <v>137</v>
      </c>
      <c r="C42" s="34">
        <v>1</v>
      </c>
      <c r="D42" s="40">
        <v>20.61</v>
      </c>
      <c r="E42" s="40">
        <f t="shared" si="0"/>
        <v>20.61</v>
      </c>
      <c r="F42" s="40">
        <f t="shared" si="6"/>
        <v>1.7175</v>
      </c>
      <c r="G42" s="40"/>
      <c r="H42" s="40">
        <f t="shared" si="3"/>
        <v>0</v>
      </c>
      <c r="I42" s="40">
        <f t="shared" si="2"/>
        <v>0</v>
      </c>
    </row>
    <row r="43" spans="1:9" ht="13.35" customHeight="1" x14ac:dyDescent="0.2">
      <c r="A43" s="51" t="s">
        <v>188</v>
      </c>
      <c r="B43" s="34" t="s">
        <v>137</v>
      </c>
      <c r="C43" s="34">
        <v>1</v>
      </c>
      <c r="D43" s="40">
        <v>32.76</v>
      </c>
      <c r="E43" s="40">
        <f t="shared" si="0"/>
        <v>32.76</v>
      </c>
      <c r="F43" s="40">
        <f t="shared" si="6"/>
        <v>2.73</v>
      </c>
      <c r="G43" s="40"/>
      <c r="H43" s="40">
        <f t="shared" si="3"/>
        <v>0</v>
      </c>
      <c r="I43" s="40">
        <f t="shared" si="2"/>
        <v>0</v>
      </c>
    </row>
    <row r="44" spans="1:9" ht="13.35" customHeight="1" x14ac:dyDescent="0.2">
      <c r="A44" s="51" t="s">
        <v>189</v>
      </c>
      <c r="B44" s="34" t="s">
        <v>127</v>
      </c>
      <c r="C44" s="34">
        <v>1</v>
      </c>
      <c r="D44" s="40">
        <v>128.87</v>
      </c>
      <c r="E44" s="40">
        <f t="shared" si="0"/>
        <v>128.87</v>
      </c>
      <c r="F44" s="40">
        <f t="shared" si="6"/>
        <v>10.739166666666668</v>
      </c>
      <c r="G44" s="40"/>
      <c r="H44" s="40">
        <f t="shared" si="3"/>
        <v>0</v>
      </c>
      <c r="I44" s="40">
        <f t="shared" si="2"/>
        <v>0</v>
      </c>
    </row>
    <row r="45" spans="1:9" ht="13.35" customHeight="1" x14ac:dyDescent="0.2">
      <c r="A45" s="51" t="s">
        <v>190</v>
      </c>
      <c r="B45" s="34" t="s">
        <v>191</v>
      </c>
      <c r="C45" s="34">
        <v>2</v>
      </c>
      <c r="D45" s="40">
        <v>67.25</v>
      </c>
      <c r="E45" s="40">
        <f t="shared" si="0"/>
        <v>134.5</v>
      </c>
      <c r="F45" s="40">
        <f t="shared" si="6"/>
        <v>11.208333333333334</v>
      </c>
      <c r="G45" s="40"/>
      <c r="H45" s="40">
        <f t="shared" si="3"/>
        <v>0</v>
      </c>
      <c r="I45" s="40">
        <f t="shared" si="2"/>
        <v>0</v>
      </c>
    </row>
    <row r="46" spans="1:9" ht="13.35" customHeight="1" x14ac:dyDescent="0.2">
      <c r="A46" s="51" t="s">
        <v>192</v>
      </c>
      <c r="B46" s="34" t="s">
        <v>127</v>
      </c>
      <c r="C46" s="34">
        <v>2</v>
      </c>
      <c r="D46" s="40">
        <v>31.29</v>
      </c>
      <c r="E46" s="40">
        <f t="shared" si="0"/>
        <v>62.58</v>
      </c>
      <c r="F46" s="40">
        <f t="shared" ref="F46:F54" si="7">E46/12</f>
        <v>5.2149999999999999</v>
      </c>
      <c r="G46" s="40"/>
      <c r="H46" s="40">
        <f t="shared" si="3"/>
        <v>0</v>
      </c>
      <c r="I46" s="40">
        <f t="shared" si="2"/>
        <v>0</v>
      </c>
    </row>
    <row r="47" spans="1:9" ht="13.35" customHeight="1" x14ac:dyDescent="0.2">
      <c r="A47" s="51" t="s">
        <v>193</v>
      </c>
      <c r="B47" s="34" t="s">
        <v>194</v>
      </c>
      <c r="C47" s="34">
        <v>1</v>
      </c>
      <c r="D47" s="40">
        <v>34.28</v>
      </c>
      <c r="E47" s="40">
        <f t="shared" si="0"/>
        <v>34.28</v>
      </c>
      <c r="F47" s="40">
        <f t="shared" si="7"/>
        <v>2.8566666666666669</v>
      </c>
      <c r="G47" s="40"/>
      <c r="H47" s="40">
        <f t="shared" si="3"/>
        <v>0</v>
      </c>
      <c r="I47" s="40">
        <f t="shared" si="2"/>
        <v>0</v>
      </c>
    </row>
    <row r="48" spans="1:9" ht="13.35" customHeight="1" x14ac:dyDescent="0.2">
      <c r="A48" s="51" t="s">
        <v>195</v>
      </c>
      <c r="B48" s="34" t="s">
        <v>127</v>
      </c>
      <c r="C48" s="34">
        <v>10</v>
      </c>
      <c r="D48" s="40">
        <v>1.1200000000000001</v>
      </c>
      <c r="E48" s="40">
        <f t="shared" si="0"/>
        <v>11.200000000000001</v>
      </c>
      <c r="F48" s="40">
        <f t="shared" si="7"/>
        <v>0.93333333333333346</v>
      </c>
      <c r="G48" s="40"/>
      <c r="H48" s="40">
        <f t="shared" si="3"/>
        <v>0</v>
      </c>
      <c r="I48" s="40">
        <f t="shared" si="2"/>
        <v>0</v>
      </c>
    </row>
    <row r="49" spans="1:9" ht="13.35" customHeight="1" x14ac:dyDescent="0.2">
      <c r="A49" s="51" t="s">
        <v>196</v>
      </c>
      <c r="B49" s="34" t="s">
        <v>127</v>
      </c>
      <c r="C49" s="34">
        <v>10</v>
      </c>
      <c r="D49" s="40">
        <v>0.98</v>
      </c>
      <c r="E49" s="40">
        <f t="shared" si="0"/>
        <v>9.8000000000000007</v>
      </c>
      <c r="F49" s="40">
        <f t="shared" si="7"/>
        <v>0.81666666666666676</v>
      </c>
      <c r="G49" s="40"/>
      <c r="H49" s="40">
        <f t="shared" si="3"/>
        <v>0</v>
      </c>
      <c r="I49" s="40">
        <f t="shared" si="2"/>
        <v>0</v>
      </c>
    </row>
    <row r="50" spans="1:9" ht="13.35" customHeight="1" x14ac:dyDescent="0.2">
      <c r="A50" s="51" t="s">
        <v>197</v>
      </c>
      <c r="B50" s="34" t="s">
        <v>127</v>
      </c>
      <c r="C50" s="34">
        <v>10</v>
      </c>
      <c r="D50" s="40">
        <v>3.44</v>
      </c>
      <c r="E50" s="40">
        <f t="shared" si="0"/>
        <v>34.4</v>
      </c>
      <c r="F50" s="40">
        <f t="shared" si="7"/>
        <v>2.8666666666666667</v>
      </c>
      <c r="G50" s="40"/>
      <c r="H50" s="40">
        <f t="shared" si="3"/>
        <v>0</v>
      </c>
      <c r="I50" s="40">
        <f t="shared" si="2"/>
        <v>0</v>
      </c>
    </row>
    <row r="51" spans="1:9" ht="13.35" customHeight="1" x14ac:dyDescent="0.2">
      <c r="A51" s="51" t="s">
        <v>198</v>
      </c>
      <c r="B51" s="34" t="s">
        <v>127</v>
      </c>
      <c r="C51" s="34">
        <v>10</v>
      </c>
      <c r="D51" s="40">
        <v>4.13</v>
      </c>
      <c r="E51" s="40">
        <f t="shared" si="0"/>
        <v>41.3</v>
      </c>
      <c r="F51" s="40">
        <f t="shared" si="7"/>
        <v>3.4416666666666664</v>
      </c>
      <c r="G51" s="40"/>
      <c r="H51" s="40">
        <f t="shared" si="3"/>
        <v>0</v>
      </c>
      <c r="I51" s="40">
        <f t="shared" si="2"/>
        <v>0</v>
      </c>
    </row>
    <row r="52" spans="1:9" ht="13.35" customHeight="1" x14ac:dyDescent="0.2">
      <c r="A52" s="51" t="s">
        <v>199</v>
      </c>
      <c r="B52" s="34" t="s">
        <v>127</v>
      </c>
      <c r="C52" s="34">
        <v>10</v>
      </c>
      <c r="D52" s="40">
        <v>1.86</v>
      </c>
      <c r="E52" s="40">
        <f t="shared" si="0"/>
        <v>18.600000000000001</v>
      </c>
      <c r="F52" s="40">
        <f t="shared" si="7"/>
        <v>1.55</v>
      </c>
      <c r="G52" s="40"/>
      <c r="H52" s="40">
        <f t="shared" si="3"/>
        <v>0</v>
      </c>
      <c r="I52" s="40">
        <f t="shared" si="2"/>
        <v>0</v>
      </c>
    </row>
    <row r="53" spans="1:9" ht="13.35" customHeight="1" x14ac:dyDescent="0.2">
      <c r="A53" s="51" t="s">
        <v>200</v>
      </c>
      <c r="B53" s="34" t="s">
        <v>127</v>
      </c>
      <c r="C53" s="34">
        <v>10</v>
      </c>
      <c r="D53" s="40">
        <v>2.58</v>
      </c>
      <c r="E53" s="40">
        <f t="shared" si="0"/>
        <v>25.8</v>
      </c>
      <c r="F53" s="40">
        <f t="shared" si="7"/>
        <v>2.15</v>
      </c>
      <c r="G53" s="40"/>
      <c r="H53" s="40">
        <f t="shared" si="3"/>
        <v>0</v>
      </c>
      <c r="I53" s="40">
        <f t="shared" si="2"/>
        <v>0</v>
      </c>
    </row>
    <row r="54" spans="1:9" ht="13.35" customHeight="1" x14ac:dyDescent="0.2">
      <c r="A54" s="51" t="s">
        <v>202</v>
      </c>
      <c r="B54" s="34" t="s">
        <v>201</v>
      </c>
      <c r="C54" s="34">
        <v>10</v>
      </c>
      <c r="D54" s="40">
        <v>55.04</v>
      </c>
      <c r="E54" s="40">
        <f t="shared" si="0"/>
        <v>550.4</v>
      </c>
      <c r="F54" s="40">
        <f t="shared" si="7"/>
        <v>45.866666666666667</v>
      </c>
      <c r="G54" s="40"/>
      <c r="H54" s="40">
        <f t="shared" si="3"/>
        <v>0</v>
      </c>
      <c r="I54" s="40">
        <f t="shared" si="2"/>
        <v>0</v>
      </c>
    </row>
    <row r="55" spans="1:9" ht="13.35" customHeight="1" x14ac:dyDescent="0.2">
      <c r="A55" s="151"/>
      <c r="B55" s="151"/>
      <c r="C55" s="151"/>
      <c r="D55" s="152"/>
      <c r="E55" s="46">
        <f>SUM(E12:E54)</f>
        <v>17473.98</v>
      </c>
      <c r="F55" s="46">
        <f>SUM(F12:F54)</f>
        <v>1456.1649999999995</v>
      </c>
      <c r="G55" s="103" t="s">
        <v>91</v>
      </c>
      <c r="H55" s="38">
        <f>SUM(H12:H54)</f>
        <v>0</v>
      </c>
      <c r="I55" s="38">
        <f t="shared" si="2"/>
        <v>0</v>
      </c>
    </row>
  </sheetData>
  <mergeCells count="15">
    <mergeCell ref="A4:C4"/>
    <mergeCell ref="A1:I1"/>
    <mergeCell ref="A3:I3"/>
    <mergeCell ref="A5:I5"/>
    <mergeCell ref="A6:I6"/>
    <mergeCell ref="A55:D55"/>
    <mergeCell ref="A10:A11"/>
    <mergeCell ref="B10:B11"/>
    <mergeCell ref="C10:C11"/>
    <mergeCell ref="A9:F9"/>
    <mergeCell ref="E10:F10"/>
    <mergeCell ref="G9:I9"/>
    <mergeCell ref="G10:G11"/>
    <mergeCell ref="H10:I10"/>
    <mergeCell ref="D10:D11"/>
  </mergeCells>
  <phoneticPr fontId="15" type="noConversion"/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28A54-80B0-43E6-98DE-32F3D0426985}">
  <dimension ref="A1:AMB15"/>
  <sheetViews>
    <sheetView workbookViewId="0">
      <selection activeCell="A4" sqref="A4:D4"/>
    </sheetView>
  </sheetViews>
  <sheetFormatPr defaultRowHeight="13.35" customHeight="1" x14ac:dyDescent="0.2"/>
  <cols>
    <col min="1" max="1" width="4.5" style="1" bestFit="1" customWidth="1"/>
    <col min="2" max="2" width="26.75" style="1" bestFit="1" customWidth="1"/>
    <col min="3" max="3" width="10.625" style="1" customWidth="1"/>
    <col min="4" max="4" width="12.25" style="1" customWidth="1"/>
    <col min="5" max="5" width="15.375" style="1" bestFit="1" customWidth="1"/>
    <col min="6" max="1016" width="10.625" style="1" customWidth="1"/>
  </cols>
  <sheetData>
    <row r="1" spans="1:7" ht="17.649999999999999" customHeight="1" x14ac:dyDescent="0.25">
      <c r="A1" s="145" t="s">
        <v>253</v>
      </c>
      <c r="B1" s="145"/>
      <c r="C1" s="145"/>
      <c r="D1" s="145"/>
      <c r="E1" s="145"/>
      <c r="F1" s="145"/>
      <c r="G1" s="145"/>
    </row>
    <row r="2" spans="1:7" ht="14.25" x14ac:dyDescent="0.2"/>
    <row r="3" spans="1:7" ht="12.75" customHeight="1" x14ac:dyDescent="0.2">
      <c r="A3" s="111" t="s">
        <v>285</v>
      </c>
      <c r="B3" s="111"/>
      <c r="C3" s="111"/>
      <c r="D3" s="111"/>
      <c r="E3" s="111"/>
      <c r="F3" s="111"/>
      <c r="G3" s="111"/>
    </row>
    <row r="4" spans="1:7" ht="12.75" customHeight="1" x14ac:dyDescent="0.2">
      <c r="A4" s="110"/>
      <c r="B4" s="110"/>
      <c r="C4" s="110"/>
      <c r="D4" s="110"/>
    </row>
    <row r="5" spans="1:7" ht="12.75" customHeight="1" x14ac:dyDescent="0.2">
      <c r="A5" s="107" t="s">
        <v>122</v>
      </c>
      <c r="B5" s="107"/>
      <c r="C5" s="107"/>
      <c r="D5" s="107"/>
      <c r="E5" s="107"/>
      <c r="F5" s="107"/>
      <c r="G5" s="107"/>
    </row>
    <row r="6" spans="1:7" ht="13.35" customHeight="1" x14ac:dyDescent="0.2">
      <c r="A6" s="136" t="s">
        <v>245</v>
      </c>
      <c r="B6" s="136"/>
      <c r="C6" s="136"/>
      <c r="D6" s="136"/>
      <c r="E6" s="136"/>
      <c r="F6" s="136"/>
      <c r="G6" s="136"/>
    </row>
    <row r="7" spans="1:7" ht="13.35" customHeight="1" x14ac:dyDescent="0.2">
      <c r="A7" s="3"/>
      <c r="B7" s="3"/>
      <c r="C7" s="3"/>
      <c r="D7" s="3"/>
    </row>
    <row r="9" spans="1:7" s="1" customFormat="1" ht="13.35" customHeight="1" x14ac:dyDescent="0.2">
      <c r="A9" s="146" t="s">
        <v>272</v>
      </c>
      <c r="B9" s="146"/>
      <c r="C9" s="146"/>
      <c r="D9" s="146"/>
      <c r="E9" s="146"/>
      <c r="F9" s="146"/>
      <c r="G9" s="146"/>
    </row>
    <row r="10" spans="1:7" s="1" customFormat="1" ht="13.35" customHeight="1" x14ac:dyDescent="0.2">
      <c r="A10" s="105" t="s">
        <v>112</v>
      </c>
      <c r="B10" s="105" t="s">
        <v>113</v>
      </c>
      <c r="C10" s="105" t="s">
        <v>127</v>
      </c>
      <c r="D10" s="105" t="s">
        <v>128</v>
      </c>
      <c r="E10" s="158" t="s">
        <v>279</v>
      </c>
      <c r="F10" s="105" t="s">
        <v>129</v>
      </c>
      <c r="G10" s="105"/>
    </row>
    <row r="11" spans="1:7" s="1" customFormat="1" ht="13.35" customHeight="1" x14ac:dyDescent="0.2">
      <c r="A11" s="105"/>
      <c r="B11" s="105"/>
      <c r="C11" s="105"/>
      <c r="D11" s="105"/>
      <c r="E11" s="158"/>
      <c r="F11" s="35" t="s">
        <v>130</v>
      </c>
      <c r="G11" s="35" t="s">
        <v>131</v>
      </c>
    </row>
    <row r="12" spans="1:7" s="1" customFormat="1" ht="12.75" x14ac:dyDescent="0.2">
      <c r="A12" s="34" t="s">
        <v>280</v>
      </c>
      <c r="B12" s="39" t="s">
        <v>220</v>
      </c>
      <c r="C12" s="34" t="s">
        <v>127</v>
      </c>
      <c r="D12" s="41">
        <v>2</v>
      </c>
      <c r="E12" s="40">
        <v>100</v>
      </c>
      <c r="F12" s="40">
        <f>D12*E12</f>
        <v>200</v>
      </c>
      <c r="G12" s="40">
        <f>F12*12</f>
        <v>2400</v>
      </c>
    </row>
    <row r="13" spans="1:7" s="1" customFormat="1" ht="12.75" x14ac:dyDescent="0.2">
      <c r="A13" s="34" t="s">
        <v>281</v>
      </c>
      <c r="B13" s="39" t="s">
        <v>221</v>
      </c>
      <c r="C13" s="34" t="s">
        <v>127</v>
      </c>
      <c r="D13" s="41">
        <v>8</v>
      </c>
      <c r="E13" s="40">
        <v>50</v>
      </c>
      <c r="F13" s="40">
        <f>D13*E13</f>
        <v>400</v>
      </c>
      <c r="G13" s="40">
        <f>F13*12</f>
        <v>4800</v>
      </c>
    </row>
    <row r="14" spans="1:7" s="1" customFormat="1" ht="13.35" customHeight="1" x14ac:dyDescent="0.2">
      <c r="A14" s="160" t="s">
        <v>138</v>
      </c>
      <c r="B14" s="160"/>
      <c r="C14" s="160"/>
      <c r="D14" s="160"/>
      <c r="E14" s="160"/>
      <c r="F14" s="38">
        <f>SUM(F12:F13)</f>
        <v>600</v>
      </c>
      <c r="G14" s="38">
        <f>SUM(G12:G13)</f>
        <v>7200</v>
      </c>
    </row>
    <row r="15" spans="1:7" ht="28.5" customHeight="1" x14ac:dyDescent="0.2">
      <c r="B15" s="159" t="s">
        <v>223</v>
      </c>
      <c r="C15" s="159"/>
      <c r="D15" s="159"/>
      <c r="E15" s="159"/>
      <c r="F15" s="159"/>
      <c r="G15" s="159"/>
    </row>
  </sheetData>
  <mergeCells count="14">
    <mergeCell ref="E10:E11"/>
    <mergeCell ref="B15:G15"/>
    <mergeCell ref="A14:E14"/>
    <mergeCell ref="A9:G9"/>
    <mergeCell ref="A10:A11"/>
    <mergeCell ref="B10:B11"/>
    <mergeCell ref="C10:C11"/>
    <mergeCell ref="D10:D11"/>
    <mergeCell ref="F10:G10"/>
    <mergeCell ref="A1:G1"/>
    <mergeCell ref="A3:G3"/>
    <mergeCell ref="A4:D4"/>
    <mergeCell ref="A5:G5"/>
    <mergeCell ref="A6:G6"/>
  </mergeCells>
  <pageMargins left="0.25" right="0.25" top="0.75" bottom="0.75" header="0.3" footer="0.3"/>
  <pageSetup paperSize="9" scale="80" fitToWidth="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3585-FD7A-4168-9A89-9F684C60C47F}">
  <dimension ref="A1:AMG19"/>
  <sheetViews>
    <sheetView zoomScale="90" zoomScaleNormal="90" workbookViewId="0">
      <selection activeCell="A4" sqref="A4:G4"/>
    </sheetView>
  </sheetViews>
  <sheetFormatPr defaultRowHeight="13.35" customHeight="1" x14ac:dyDescent="0.2"/>
  <cols>
    <col min="1" max="1" width="43.25" style="1" bestFit="1" customWidth="1"/>
    <col min="2" max="2" width="10.125" style="1" bestFit="1" customWidth="1"/>
    <col min="3" max="3" width="9.125" style="1" bestFit="1" customWidth="1"/>
    <col min="4" max="4" width="8.25" style="1" bestFit="1" customWidth="1"/>
    <col min="5" max="5" width="9.375" style="1" bestFit="1" customWidth="1"/>
    <col min="6" max="6" width="8.75" style="1" bestFit="1" customWidth="1"/>
    <col min="7" max="7" width="9.75" style="1" bestFit="1" customWidth="1"/>
    <col min="8" max="8" width="8.75" style="1" bestFit="1" customWidth="1"/>
    <col min="9" max="9" width="9.125" style="1" bestFit="1" customWidth="1"/>
    <col min="10" max="10" width="8.75" style="1" bestFit="1" customWidth="1"/>
    <col min="11" max="11" width="10.625" style="1" bestFit="1" customWidth="1"/>
    <col min="12" max="12" width="9.5" style="1" customWidth="1"/>
    <col min="13" max="1021" width="10.625" style="1" customWidth="1"/>
  </cols>
  <sheetData>
    <row r="1" spans="1:13" ht="17.649999999999999" customHeight="1" x14ac:dyDescent="0.25">
      <c r="A1" s="145" t="s">
        <v>247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3" ht="14.25" x14ac:dyDescent="0.2"/>
    <row r="3" spans="1:13" ht="12.75" customHeight="1" x14ac:dyDescent="0.2">
      <c r="A3" s="111" t="s">
        <v>285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3" ht="12.75" customHeight="1" x14ac:dyDescent="0.2">
      <c r="A4" s="110"/>
      <c r="B4" s="110"/>
      <c r="C4" s="110"/>
      <c r="D4" s="110"/>
      <c r="E4" s="110"/>
      <c r="F4" s="110"/>
      <c r="G4" s="110"/>
    </row>
    <row r="5" spans="1:13" ht="12.75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3" ht="13.35" customHeight="1" x14ac:dyDescent="0.2">
      <c r="A6" s="136" t="s">
        <v>263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</row>
    <row r="7" spans="1:13" ht="12.75" customHeight="1" x14ac:dyDescent="0.2">
      <c r="A7" s="110"/>
      <c r="B7" s="110"/>
      <c r="C7" s="110"/>
      <c r="D7" s="4"/>
      <c r="E7" s="5"/>
      <c r="F7" s="5"/>
      <c r="G7" s="5"/>
    </row>
    <row r="8" spans="1:13" ht="41.25" customHeight="1" x14ac:dyDescent="0.2">
      <c r="A8" s="163" t="s">
        <v>0</v>
      </c>
      <c r="B8" s="163" t="s">
        <v>235</v>
      </c>
      <c r="C8" s="161" t="s">
        <v>234</v>
      </c>
      <c r="D8" s="162"/>
      <c r="E8" s="161" t="s">
        <v>175</v>
      </c>
      <c r="F8" s="162"/>
      <c r="G8" s="161" t="s">
        <v>176</v>
      </c>
      <c r="H8" s="162"/>
      <c r="I8" s="161" t="s">
        <v>222</v>
      </c>
      <c r="J8" s="162"/>
      <c r="K8" s="161" t="s">
        <v>229</v>
      </c>
      <c r="L8" s="162"/>
    </row>
    <row r="9" spans="1:13" ht="13.35" customHeight="1" x14ac:dyDescent="0.2">
      <c r="A9" s="164"/>
      <c r="B9" s="164"/>
      <c r="C9" s="33" t="s">
        <v>131</v>
      </c>
      <c r="D9" s="33" t="s">
        <v>130</v>
      </c>
      <c r="E9" s="33" t="s">
        <v>131</v>
      </c>
      <c r="F9" s="33" t="s">
        <v>130</v>
      </c>
      <c r="G9" s="33" t="s">
        <v>131</v>
      </c>
      <c r="H9" s="33" t="s">
        <v>130</v>
      </c>
      <c r="I9" s="33" t="s">
        <v>131</v>
      </c>
      <c r="J9" s="33" t="s">
        <v>130</v>
      </c>
      <c r="K9" s="33" t="s">
        <v>131</v>
      </c>
      <c r="L9" s="33" t="s">
        <v>130</v>
      </c>
    </row>
    <row r="10" spans="1:13" ht="13.35" customHeight="1" x14ac:dyDescent="0.2">
      <c r="A10" s="34" t="s">
        <v>273</v>
      </c>
      <c r="B10" s="34">
        <v>1</v>
      </c>
      <c r="C10" s="42">
        <f>'Unif. e EPI''s'!H17*B10</f>
        <v>0</v>
      </c>
      <c r="D10" s="43">
        <f>C10/12</f>
        <v>0</v>
      </c>
      <c r="E10" s="43">
        <v>0</v>
      </c>
      <c r="F10" s="43">
        <f>E10/12</f>
        <v>0</v>
      </c>
      <c r="G10" s="43">
        <v>0</v>
      </c>
      <c r="H10" s="43">
        <f>G10/12</f>
        <v>0</v>
      </c>
      <c r="I10" s="43">
        <v>7200</v>
      </c>
      <c r="J10" s="43">
        <f>I10/12</f>
        <v>600</v>
      </c>
      <c r="K10" s="45">
        <f>C10+E10+G10+I10</f>
        <v>7200</v>
      </c>
      <c r="L10" s="45">
        <f>K10/12</f>
        <v>600</v>
      </c>
    </row>
    <row r="11" spans="1:13" ht="13.35" customHeight="1" x14ac:dyDescent="0.2">
      <c r="A11" s="34" t="s">
        <v>274</v>
      </c>
      <c r="B11" s="34">
        <v>1</v>
      </c>
      <c r="C11" s="42">
        <f>'Unif. e EPI''s'!H17</f>
        <v>0</v>
      </c>
      <c r="D11" s="43">
        <f>C11/12</f>
        <v>0</v>
      </c>
      <c r="E11" s="43">
        <v>0</v>
      </c>
      <c r="F11" s="43">
        <f t="shared" ref="F11:F14" si="0">E11/12</f>
        <v>0</v>
      </c>
      <c r="G11" s="43">
        <v>0</v>
      </c>
      <c r="H11" s="43">
        <f t="shared" ref="H11:H14" si="1">G11/12</f>
        <v>0</v>
      </c>
      <c r="I11" s="43">
        <v>0</v>
      </c>
      <c r="J11" s="43">
        <f t="shared" ref="J11:J15" si="2">I11/12</f>
        <v>0</v>
      </c>
      <c r="K11" s="45">
        <f t="shared" ref="K11:K15" si="3">C11+E11+G11+I11</f>
        <v>0</v>
      </c>
      <c r="L11" s="45">
        <f t="shared" ref="L11:L14" si="4">K11/12</f>
        <v>0</v>
      </c>
    </row>
    <row r="12" spans="1:13" ht="13.35" customHeight="1" x14ac:dyDescent="0.2">
      <c r="A12" s="34" t="s">
        <v>275</v>
      </c>
      <c r="B12" s="34">
        <v>6</v>
      </c>
      <c r="C12" s="42">
        <f>'Unif. e EPI''s'!H29*B12</f>
        <v>0</v>
      </c>
      <c r="D12" s="43">
        <f t="shared" ref="D12:D14" si="5">C12/12</f>
        <v>0</v>
      </c>
      <c r="E12" s="43">
        <v>0</v>
      </c>
      <c r="F12" s="43">
        <f t="shared" si="0"/>
        <v>0</v>
      </c>
      <c r="G12" s="43">
        <v>0</v>
      </c>
      <c r="H12" s="43">
        <f t="shared" si="1"/>
        <v>0</v>
      </c>
      <c r="I12" s="43">
        <v>0</v>
      </c>
      <c r="J12" s="43">
        <f t="shared" si="2"/>
        <v>0</v>
      </c>
      <c r="K12" s="45">
        <f t="shared" si="3"/>
        <v>0</v>
      </c>
      <c r="L12" s="45">
        <f t="shared" si="4"/>
        <v>0</v>
      </c>
    </row>
    <row r="13" spans="1:13" ht="13.35" customHeight="1" x14ac:dyDescent="0.2">
      <c r="A13" s="34" t="s">
        <v>276</v>
      </c>
      <c r="B13" s="34">
        <v>1</v>
      </c>
      <c r="C13" s="42">
        <f>'Unif. e EPI''s'!H40*B13</f>
        <v>0</v>
      </c>
      <c r="D13" s="43">
        <f t="shared" si="5"/>
        <v>0</v>
      </c>
      <c r="E13" s="43">
        <v>0</v>
      </c>
      <c r="F13" s="43">
        <f t="shared" si="0"/>
        <v>0</v>
      </c>
      <c r="G13" s="43">
        <v>0</v>
      </c>
      <c r="H13" s="43">
        <f t="shared" si="1"/>
        <v>0</v>
      </c>
      <c r="I13" s="43">
        <v>0</v>
      </c>
      <c r="J13" s="43">
        <f t="shared" si="2"/>
        <v>0</v>
      </c>
      <c r="K13" s="45">
        <f t="shared" si="3"/>
        <v>0</v>
      </c>
      <c r="L13" s="45">
        <f t="shared" si="4"/>
        <v>0</v>
      </c>
      <c r="M13" s="37"/>
    </row>
    <row r="14" spans="1:13" ht="13.35" customHeight="1" x14ac:dyDescent="0.2">
      <c r="A14" s="34" t="s">
        <v>277</v>
      </c>
      <c r="B14" s="34">
        <v>1</v>
      </c>
      <c r="C14" s="42">
        <f>'Unif. e EPI''s'!H53*B14</f>
        <v>0</v>
      </c>
      <c r="D14" s="43">
        <f t="shared" si="5"/>
        <v>0</v>
      </c>
      <c r="E14" s="43">
        <f>Insumos!H55</f>
        <v>0</v>
      </c>
      <c r="F14" s="43">
        <f t="shared" si="0"/>
        <v>0</v>
      </c>
      <c r="G14" s="43">
        <v>0</v>
      </c>
      <c r="H14" s="43">
        <f t="shared" si="1"/>
        <v>0</v>
      </c>
      <c r="I14" s="43">
        <v>0</v>
      </c>
      <c r="J14" s="43">
        <f t="shared" si="2"/>
        <v>0</v>
      </c>
      <c r="K14" s="45">
        <f t="shared" si="3"/>
        <v>0</v>
      </c>
      <c r="L14" s="45">
        <f t="shared" si="4"/>
        <v>0</v>
      </c>
    </row>
    <row r="15" spans="1:13" ht="13.35" customHeight="1" x14ac:dyDescent="0.2">
      <c r="A15" s="35" t="s">
        <v>1</v>
      </c>
      <c r="B15" s="35">
        <f>SUM(B10:B14)</f>
        <v>10</v>
      </c>
      <c r="C15" s="44">
        <f>SUM(C10:C14)</f>
        <v>0</v>
      </c>
      <c r="D15" s="44">
        <f>C15/12</f>
        <v>0</v>
      </c>
      <c r="E15" s="44">
        <f>SUM(E10:E14)</f>
        <v>0</v>
      </c>
      <c r="F15" s="44">
        <f>SUM(F10:F14)</f>
        <v>0</v>
      </c>
      <c r="G15" s="44">
        <f>SUM(G10:G14)</f>
        <v>0</v>
      </c>
      <c r="H15" s="44">
        <f>G15/12</f>
        <v>0</v>
      </c>
      <c r="I15" s="44">
        <f>SUM(I10:I14)</f>
        <v>7200</v>
      </c>
      <c r="J15" s="45">
        <f t="shared" si="2"/>
        <v>600</v>
      </c>
      <c r="K15" s="45">
        <f t="shared" si="3"/>
        <v>7200</v>
      </c>
      <c r="L15" s="45">
        <f>K15/12</f>
        <v>600</v>
      </c>
      <c r="M15" s="37"/>
    </row>
    <row r="16" spans="1:13" ht="13.35" customHeight="1" x14ac:dyDescent="0.2">
      <c r="D16" s="37"/>
      <c r="F16" s="37"/>
      <c r="H16" s="37"/>
    </row>
    <row r="18" spans="3:12" ht="13.35" customHeight="1" x14ac:dyDescent="0.2">
      <c r="L18" s="37"/>
    </row>
    <row r="19" spans="3:12" ht="13.35" customHeight="1" x14ac:dyDescent="0.2">
      <c r="C19" s="37"/>
    </row>
  </sheetData>
  <mergeCells count="13">
    <mergeCell ref="K8:L8"/>
    <mergeCell ref="A1:L1"/>
    <mergeCell ref="A3:L3"/>
    <mergeCell ref="A5:L5"/>
    <mergeCell ref="A6:L6"/>
    <mergeCell ref="C8:D8"/>
    <mergeCell ref="A8:A9"/>
    <mergeCell ref="B8:B9"/>
    <mergeCell ref="E8:F8"/>
    <mergeCell ref="G8:H8"/>
    <mergeCell ref="A7:C7"/>
    <mergeCell ref="A4:G4"/>
    <mergeCell ref="I8:J8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3</vt:i4>
      </vt:variant>
    </vt:vector>
  </HeadingPairs>
  <TitlesOfParts>
    <vt:vector size="13" baseType="lpstr">
      <vt:lpstr>3.1 - MOT</vt:lpstr>
      <vt:lpstr>3.2 - EM</vt:lpstr>
      <vt:lpstr>3.3 - ALI</vt:lpstr>
      <vt:lpstr>3.4 - COP</vt:lpstr>
      <vt:lpstr>3.5 - AM</vt:lpstr>
      <vt:lpstr>Unif. e EPI's</vt:lpstr>
      <vt:lpstr>Insumos</vt:lpstr>
      <vt:lpstr>Diárias</vt:lpstr>
      <vt:lpstr>Res. Ins. Div.</vt:lpstr>
      <vt:lpstr>Valor Global</vt:lpstr>
      <vt:lpstr>'3.3 - ALI'!Area_de_impressao</vt:lpstr>
      <vt:lpstr>'3.4 - COP'!Area_de_impressao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Elias Kleiton Santos Oliveira</cp:lastModifiedBy>
  <cp:revision>17</cp:revision>
  <cp:lastPrinted>2024-05-20T19:23:13Z</cp:lastPrinted>
  <dcterms:created xsi:type="dcterms:W3CDTF">2015-07-24T13:26:01Z</dcterms:created>
  <dcterms:modified xsi:type="dcterms:W3CDTF">2025-04-16T12:49:45Z</dcterms:modified>
</cp:coreProperties>
</file>