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ias.kleiton\Documents\5ª EPE\Licitações\Limpeza, manutenção e conservação (5ª EPE, Sede e 5ª CII) 2025\"/>
    </mc:Choice>
  </mc:AlternateContent>
  <xr:revisionPtr revIDLastSave="0" documentId="8_{132F85B4-7719-47D6-98B8-646DC43361DD}" xr6:coauthVersionLast="47" xr6:coauthVersionMax="47" xr10:uidLastSave="{00000000-0000-0000-0000-000000000000}"/>
  <bookViews>
    <workbookView xWindow="-120" yWindow="-120" windowWidth="29040" windowHeight="15720" tabRatio="858" xr2:uid="{00000000-000D-0000-FFFF-FFFF00000000}"/>
  </bookViews>
  <sheets>
    <sheet name="1.1 - REC" sheetId="19" r:id="rId1"/>
    <sheet name="1.2 - MOT" sheetId="18" r:id="rId2"/>
    <sheet name="Unif. e EPI's" sheetId="14" r:id="rId3"/>
    <sheet name="Diárias" sheetId="21" r:id="rId4"/>
    <sheet name="Res. Ins. Div." sheetId="13" r:id="rId5"/>
    <sheet name="Valor Global" sheetId="7" r:id="rId6"/>
  </sheets>
  <definedNames>
    <definedName name="_xlnm.Print_Area" localSheetId="5">'Valor Global'!$A$1:$F$16</definedName>
  </definedNames>
  <calcPr calcId="191029" iterate="1"/>
</workbook>
</file>

<file path=xl/calcChain.xml><?xml version="1.0" encoding="utf-8"?>
<calcChain xmlns="http://schemas.openxmlformats.org/spreadsheetml/2006/main">
  <c r="E135" i="19" l="1"/>
  <c r="E135" i="18"/>
  <c r="H27" i="14" l="1"/>
  <c r="I27" i="14" s="1"/>
  <c r="H26" i="14"/>
  <c r="I26" i="14" s="1"/>
  <c r="H25" i="14"/>
  <c r="I25" i="14" s="1"/>
  <c r="I24" i="14"/>
  <c r="H24" i="14"/>
  <c r="H23" i="14"/>
  <c r="H13" i="14"/>
  <c r="I13" i="14" s="1"/>
  <c r="H14" i="14"/>
  <c r="I14" i="14" s="1"/>
  <c r="H15" i="14"/>
  <c r="I15" i="14" s="1"/>
  <c r="H16" i="14"/>
  <c r="H12" i="14"/>
  <c r="I12" i="14" s="1"/>
  <c r="I16" i="14"/>
  <c r="E54" i="18"/>
  <c r="H28" i="14" l="1"/>
  <c r="C11" i="13" s="1"/>
  <c r="I23" i="14"/>
  <c r="H17" i="14"/>
  <c r="C10" i="13" s="1"/>
  <c r="I17" i="14" l="1"/>
  <c r="G12" i="13"/>
  <c r="I28" i="14"/>
  <c r="E12" i="13" l="1"/>
  <c r="I11" i="13" l="1"/>
  <c r="J11" i="13" s="1"/>
  <c r="J10" i="13"/>
  <c r="H10" i="13"/>
  <c r="H12" i="13" s="1"/>
  <c r="F10" i="13"/>
  <c r="F12" i="13" s="1"/>
  <c r="H11" i="13"/>
  <c r="F11" i="13"/>
  <c r="E16" i="14"/>
  <c r="F16" i="14" s="1"/>
  <c r="E15" i="14"/>
  <c r="F15" i="14" s="1"/>
  <c r="E14" i="14"/>
  <c r="F14" i="14" s="1"/>
  <c r="E12" i="14"/>
  <c r="E27" i="14"/>
  <c r="F27" i="14" s="1"/>
  <c r="E26" i="14"/>
  <c r="F26" i="14" s="1"/>
  <c r="E25" i="14"/>
  <c r="F25" i="14" s="1"/>
  <c r="E24" i="14"/>
  <c r="F24" i="14" s="1"/>
  <c r="E23" i="14"/>
  <c r="E54" i="19"/>
  <c r="E13" i="14" l="1"/>
  <c r="F12" i="14"/>
  <c r="E28" i="14"/>
  <c r="F23" i="14"/>
  <c r="F28" i="14" s="1"/>
  <c r="K11" i="13" l="1"/>
  <c r="L11" i="13" s="1"/>
  <c r="F13" i="14"/>
  <c r="F17" i="14" s="1"/>
  <c r="E17" i="14"/>
  <c r="K10" i="13" s="1"/>
  <c r="L10" i="13" s="1"/>
  <c r="D11" i="13"/>
  <c r="E65" i="18" s="1"/>
  <c r="E68" i="18"/>
  <c r="D10" i="13" l="1"/>
  <c r="E65" i="19" s="1"/>
  <c r="C12" i="13"/>
  <c r="I12" i="13"/>
  <c r="G13" i="21"/>
  <c r="G12" i="21"/>
  <c r="F13" i="21"/>
  <c r="F12" i="21"/>
  <c r="J12" i="13" l="1"/>
  <c r="G14" i="21"/>
  <c r="F14" i="21"/>
  <c r="D125" i="19"/>
  <c r="D103" i="19"/>
  <c r="D96" i="19"/>
  <c r="D83" i="19"/>
  <c r="E42" i="19"/>
  <c r="E60" i="19" s="1"/>
  <c r="E134" i="19" s="1"/>
  <c r="D125" i="18"/>
  <c r="D103" i="18"/>
  <c r="D96" i="18"/>
  <c r="D83" i="18"/>
  <c r="E42" i="18"/>
  <c r="E60" i="18" s="1"/>
  <c r="E134" i="18" s="1"/>
  <c r="E50" i="18" l="1"/>
  <c r="E50" i="19"/>
  <c r="E78" i="18"/>
  <c r="E100" i="18"/>
  <c r="E79" i="18"/>
  <c r="E101" i="18"/>
  <c r="E80" i="18"/>
  <c r="E102" i="18"/>
  <c r="E133" i="18"/>
  <c r="E81" i="18"/>
  <c r="E82" i="18"/>
  <c r="E107" i="18"/>
  <c r="E108" i="18" s="1"/>
  <c r="E115" i="18" s="1"/>
  <c r="E89" i="18"/>
  <c r="E90" i="18" l="1"/>
  <c r="E96" i="18" s="1"/>
  <c r="E113" i="18" s="1"/>
  <c r="E95" i="18"/>
  <c r="E93" i="18"/>
  <c r="E92" i="18"/>
  <c r="E77" i="18"/>
  <c r="E94" i="18"/>
  <c r="E76" i="18"/>
  <c r="E91" i="18"/>
  <c r="E75" i="18"/>
  <c r="E83" i="18" s="1"/>
  <c r="E112" i="18" s="1"/>
  <c r="E90" i="19"/>
  <c r="E82" i="19"/>
  <c r="E81" i="19"/>
  <c r="E133" i="19"/>
  <c r="E102" i="19"/>
  <c r="E95" i="19"/>
  <c r="E94" i="19"/>
  <c r="E89" i="19"/>
  <c r="E107" i="19"/>
  <c r="E108" i="19" s="1"/>
  <c r="E115" i="19" s="1"/>
  <c r="E79" i="19"/>
  <c r="E78" i="19"/>
  <c r="E93" i="19"/>
  <c r="E92" i="19"/>
  <c r="E76" i="19"/>
  <c r="E75" i="19"/>
  <c r="E91" i="19"/>
  <c r="E80" i="19"/>
  <c r="E101" i="19"/>
  <c r="E100" i="19"/>
  <c r="E77" i="19"/>
  <c r="E103" i="18"/>
  <c r="E114" i="18" s="1"/>
  <c r="E83" i="19" l="1"/>
  <c r="E112" i="19" s="1"/>
  <c r="E117" i="18"/>
  <c r="E136" i="18" s="1"/>
  <c r="E96" i="19"/>
  <c r="E113" i="19" s="1"/>
  <c r="E117" i="19" s="1"/>
  <c r="E136" i="19" s="1"/>
  <c r="E103" i="19"/>
  <c r="E114" i="19" s="1"/>
  <c r="D12" i="13" l="1"/>
  <c r="E69" i="18" l="1"/>
  <c r="E137" i="18" s="1"/>
  <c r="E124" i="18" l="1"/>
  <c r="E121" i="18"/>
  <c r="E69" i="19"/>
  <c r="E137" i="19" s="1"/>
  <c r="E124" i="19" s="1"/>
  <c r="E121" i="19" l="1"/>
  <c r="E123" i="19" s="1"/>
  <c r="E123" i="18"/>
  <c r="E122" i="18"/>
  <c r="E125" i="18" l="1"/>
  <c r="E138" i="18" s="1"/>
  <c r="E139" i="18" s="1"/>
  <c r="E12" i="7" s="1"/>
  <c r="F12" i="7" s="1"/>
  <c r="E122" i="19"/>
  <c r="E125" i="19" s="1"/>
  <c r="E138" i="19" s="1"/>
  <c r="E139" i="19" s="1"/>
  <c r="E11" i="7" s="1"/>
  <c r="F11" i="7" s="1"/>
  <c r="F13" i="7" l="1"/>
  <c r="K12" i="13"/>
  <c r="L12" i="13" l="1"/>
  <c r="F14" i="7" l="1"/>
</calcChain>
</file>

<file path=xl/sharedStrings.xml><?xml version="1.0" encoding="utf-8"?>
<sst xmlns="http://schemas.openxmlformats.org/spreadsheetml/2006/main" count="524" uniqueCount="192">
  <si>
    <t>Categoria Profissional</t>
  </si>
  <si>
    <t>Totais</t>
  </si>
  <si>
    <t>PLANILHA DE CUSTOS E FORMAÇÃO DE PREÇOS</t>
  </si>
  <si>
    <t>N° Processo Administrativo</t>
  </si>
  <si>
    <t>Licitação N°</t>
  </si>
  <si>
    <t>PE Nº.</t>
  </si>
  <si>
    <t>Data: ______/______/_______</t>
  </si>
  <si>
    <t>Hora: _____:_____ horas</t>
  </si>
  <si>
    <t>DISCRIMINAÇÃO DOS SERVIÇOS (dados referentes à contratação)</t>
  </si>
  <si>
    <t>A</t>
  </si>
  <si>
    <t>Data de apresentação da proposta (dia/mês/ano)</t>
  </si>
  <si>
    <t>B</t>
  </si>
  <si>
    <t>Município/UF</t>
  </si>
  <si>
    <t>C</t>
  </si>
  <si>
    <t>Ano Acordo, Convenção ou Sentença Normativa em Dissídio Coletivo</t>
  </si>
  <si>
    <t>D</t>
  </si>
  <si>
    <t>Nº de meses de execução contratual</t>
  </si>
  <si>
    <t>12 meses</t>
  </si>
  <si>
    <t>IDENTIFICAÇÃO DO SERVIÇO</t>
  </si>
  <si>
    <t>Tipo de serviço</t>
  </si>
  <si>
    <t>Unidade de Medida</t>
  </si>
  <si>
    <t> Quantidade total a contratar (em função da unidade de medida)</t>
  </si>
  <si>
    <t>Posto</t>
  </si>
  <si>
    <t>Descrição:</t>
  </si>
  <si>
    <t>Dados complementares para composição dos custos referente à mão de obra</t>
  </si>
  <si>
    <t>Salário normativo da categoria profissional</t>
  </si>
  <si>
    <t>Categoria profissional vinculada à execução contratual (SINDLIMP/AL)</t>
  </si>
  <si>
    <t>Data-base da categoria (dia/mês/ano)</t>
  </si>
  <si>
    <t>* Utilizada como base para o reajuste da categoria profissional previsto nos Acordos, Convenções ou Sentenças Normativas em Dissídios Coletivos.</t>
  </si>
  <si>
    <t>MÓDULO 1: COMPOSIÇÃO DA REMUNERAÇÃO</t>
  </si>
  <si>
    <t>Composição da Remuneração</t>
  </si>
  <si>
    <t>Valor (R$)</t>
  </si>
  <si>
    <t>Salário Base</t>
  </si>
  <si>
    <t>Adicional de Periculosidade</t>
  </si>
  <si>
    <t>Adicional de Insalubridade</t>
  </si>
  <si>
    <t>Adicional Noturno</t>
  </si>
  <si>
    <t>E</t>
  </si>
  <si>
    <t>Hora noturna adicional</t>
  </si>
  <si>
    <t>F</t>
  </si>
  <si>
    <t>Adicional de hora extra</t>
  </si>
  <si>
    <t>G</t>
  </si>
  <si>
    <t>Intervalo intrajornada</t>
  </si>
  <si>
    <t>H</t>
  </si>
  <si>
    <t>Outros (especificar)</t>
  </si>
  <si>
    <t>TOTAL DA REMUNERAÇÃO</t>
  </si>
  <si>
    <t>MÓDULO 2: BENEFÍCIOS MENSAIS E DIÁRIOS</t>
  </si>
  <si>
    <t>Auxílio creche</t>
  </si>
  <si>
    <t>Seguro de vida, invalidez e funeral</t>
  </si>
  <si>
    <t>TOTAL DE BENEFÍCIOS MENSAIS E DIÁRIOS</t>
  </si>
  <si>
    <t>Nota: o valor informado deverá ser o custo real do insumo (descontado o valor eventualmente pago pelo empregado).</t>
  </si>
  <si>
    <t>MÓDULO 3: INSUMOS DIVERSOS</t>
  </si>
  <si>
    <t>Insumos Diversos</t>
  </si>
  <si>
    <t>Uniformes</t>
  </si>
  <si>
    <t>Materiais</t>
  </si>
  <si>
    <t>Equipamentos</t>
  </si>
  <si>
    <t>TOTAL DE INSUMOS DIVERSOS</t>
  </si>
  <si>
    <t>Nota: Valores mensais por empregado.</t>
  </si>
  <si>
    <t>MÓDULO 4: ENCARGOS SOCIAIS E TRABALHISTAS</t>
  </si>
  <si>
    <t>GRUPO "A"</t>
  </si>
  <si>
    <t>4.1</t>
  </si>
  <si>
    <t>%</t>
  </si>
  <si>
    <t>INSS (Art. 22 inciso I da Lei 8.212/91)</t>
  </si>
  <si>
    <t>FGTS (Art. 15 da Lei 8030/90 art. 7° inciso III CF/88)</t>
  </si>
  <si>
    <t>Riscos Ambientais do Trabalho - RAT x FAP - (Decreto 3.048/1999, Anexo V e Decreto 6.957/2009)</t>
  </si>
  <si>
    <t>Salário Educação (Art. 3° inciso I Decreto 87.043/)</t>
  </si>
  <si>
    <t>SESC/SESI (Art. 3° da Lei 8036/90)</t>
  </si>
  <si>
    <t>SENAC/SENAI (Decreto 2.318/86)</t>
  </si>
  <si>
    <t>SEBRAE (Art. 8° Lei 8029/90 e 8154 de 28/12/90)</t>
  </si>
  <si>
    <t>INCRA  (Lei 7787 de 30/06/890e DL 1146/70)</t>
  </si>
  <si>
    <t>TOTAL</t>
  </si>
  <si>
    <t>Notas: - Os percentuais dos encargos previdenciários e FGTS, a serem preenchidos na coluna %, são aqueles estabelecidos pela legislação vigente.</t>
  </si>
  <si>
    <t>- Percentuais incidentes sobre a remuneração.</t>
  </si>
  <si>
    <t>GRUPO "B"</t>
  </si>
  <si>
    <t>13º salário (1/12)</t>
  </si>
  <si>
    <t>Aviso prévio trabalhado</t>
  </si>
  <si>
    <t>Auxílio-enfermidade</t>
  </si>
  <si>
    <t>Auxílio acidente de trabalho</t>
  </si>
  <si>
    <t>Faltas legais</t>
  </si>
  <si>
    <t>Licença paternidade</t>
  </si>
  <si>
    <t>GRUPO "C"</t>
  </si>
  <si>
    <t>Aviso Prévio Indenizado</t>
  </si>
  <si>
    <t>Indenização adicional</t>
  </si>
  <si>
    <t>FGTS nas rescisões sem justa causa</t>
  </si>
  <si>
    <t>GRUPO "D"</t>
  </si>
  <si>
    <t>Incidência do grupo "A" sobre o grupo "B"</t>
  </si>
  <si>
    <t>QUADRO-RESUMO - Módulo 4 - Encargos Sociais e Trabalhistas</t>
  </si>
  <si>
    <t>Módulo 4 - Encargos sociais e trabalhistas</t>
  </si>
  <si>
    <t>4.2</t>
  </si>
  <si>
    <t>4.3</t>
  </si>
  <si>
    <t>4.4</t>
  </si>
  <si>
    <t>4.6</t>
  </si>
  <si>
    <t>-</t>
  </si>
  <si>
    <t>MÓDULO 5: BENEFÍCIO E CUSTOS INDIRETOS (BDI)</t>
  </si>
  <si>
    <t>Benefício e Custos Indiretos - BDI</t>
  </si>
  <si>
    <t>Tributos Federais (COFINS/PIS)</t>
  </si>
  <si>
    <t>Tributos Municipais (ISSQN ou ISS)</t>
  </si>
  <si>
    <t>Lucro</t>
  </si>
  <si>
    <t>Notas: - Custos Indiretos, Tributos e Lucro por empregado.</t>
  </si>
  <si>
    <t>- O valor referente a tributos é obtido aplicando-se o percentual sobre o valor do faturamento.</t>
  </si>
  <si>
    <t>ANEXO III - B - PORTARIA Nº 07 DE 09/03/2011 - SLTI/MPOG</t>
  </si>
  <si>
    <t>Quadro Resumo do Custo por Empregado</t>
  </si>
  <si>
    <t>Mão de obra vinculada à execução contratual (valor por empregado)</t>
  </si>
  <si>
    <t>Módulo 1 – Composição da Remuneração</t>
  </si>
  <si>
    <t>Módulo 2 – Benefícios Mensais e Diários</t>
  </si>
  <si>
    <t>Módulo 4 – Encargos Sociais e Trabalhistas</t>
  </si>
  <si>
    <t>Subtotal (A + B + C + D)</t>
  </si>
  <si>
    <t>Módulo 5 – Benefício e Custos Indiretos</t>
  </si>
  <si>
    <t>Benefícios Mensais e Diários</t>
  </si>
  <si>
    <t>Custo Indireto</t>
  </si>
  <si>
    <t>QUADRO DEMONSTRATIVO - VALOR GLOBAL DA PROPOSTA</t>
  </si>
  <si>
    <t>Item</t>
  </si>
  <si>
    <t>Descrição</t>
  </si>
  <si>
    <t>Quant.</t>
  </si>
  <si>
    <t>Preço Unit. Mensal</t>
  </si>
  <si>
    <t>VALOR TOTAL MENSAL</t>
  </si>
  <si>
    <t>VALOR TOTAL GLOBAL (12 MESES)</t>
  </si>
  <si>
    <t>Valor Total/Categoria (R$)</t>
  </si>
  <si>
    <t xml:space="preserve">ANEXO VII-D DA INSTRUÇÃO NORMATIVA Nº 5/2017  - SEGES/MPDG </t>
  </si>
  <si>
    <t>Valor global (Serviços de Limpeza, Sanitização, Conservação, Manutenção predial, de equipamentos e instalações elétricas, Copa, Jardinagem e Recepção).</t>
  </si>
  <si>
    <t>Unid.</t>
  </si>
  <si>
    <t>Unidade</t>
  </si>
  <si>
    <t>Quantidade</t>
  </si>
  <si>
    <t>Valor total</t>
  </si>
  <si>
    <t>Mensal</t>
  </si>
  <si>
    <t>Anual</t>
  </si>
  <si>
    <t>Total</t>
  </si>
  <si>
    <t>par</t>
  </si>
  <si>
    <t>Laço para cabelo com tela</t>
  </si>
  <si>
    <t>Bota EPI</t>
  </si>
  <si>
    <t>Camiseta manga longa com emblema da contratada</t>
  </si>
  <si>
    <t>Capa chuva PVC com forro mínimo 1,1 m</t>
  </si>
  <si>
    <t>Camiseta manga curta com emblema da contratada</t>
  </si>
  <si>
    <t>QUADRO RESUMO - VALOR ANUAL DOS UNIFORMES, MATERIAIS E EQUIPAMENTOS</t>
  </si>
  <si>
    <t>Materiais periodicidade mensal (R$)</t>
  </si>
  <si>
    <t>Materiais periodicidade anual (R$)</t>
  </si>
  <si>
    <t>Prestação dos serviços de recepção, coperiragem, jardinagem, limpeza, conservação, manutenção e motorista nas instalações do 5ª/EPE, 5ª/SR e 5ª/CII, com carga horária de 44 (quarenta e quatro) horas semanais, de segunda à sexta.</t>
  </si>
  <si>
    <t>Motorista de veículo carga leve (até 4 ton.)</t>
  </si>
  <si>
    <t>Conduzir e zelar pela conservação de veículos - Categoria "D".</t>
  </si>
  <si>
    <t>Calça comprida modelo jeans, com ziper, presilha para cinto.</t>
  </si>
  <si>
    <t>Com pernoite</t>
  </si>
  <si>
    <t>Sem pernoite</t>
  </si>
  <si>
    <t>Deslocamentos (Diárias) - R$</t>
  </si>
  <si>
    <t>*Os valores de diárias serão pagos conforme quantitativo de utilização/realização de deslocamentos durante o mês, podendo ser cumulativos de um mês para o outro, desde que não ultrapasse o valor estimado anual.</t>
  </si>
  <si>
    <t>Outros (Deslocamentos/Diárias)</t>
  </si>
  <si>
    <t>Auxílio alimentação (Vales, cesta básica, etc.) - CCT 2024/2024</t>
  </si>
  <si>
    <t>Assistência médica e familiar - CCT 2024/2024</t>
  </si>
  <si>
    <t>Férias (incluindo 1/3) (1/12 + (1+1/3)</t>
  </si>
  <si>
    <t>Total R$</t>
  </si>
  <si>
    <t>VALOR MENSAL POR MOTORISTA</t>
  </si>
  <si>
    <t>Sapato tipo scarpin social macio, palmilha de montagem em couro, solado em couro com proteção antiderrapante, salto máximo 3 cm:</t>
  </si>
  <si>
    <t>Uniformes e EPI                                                                                                                                                                                                                                                                               (R$)</t>
  </si>
  <si>
    <t>Quantidade                                                                                                                                                                                                                                                                                        postos</t>
  </si>
  <si>
    <t>1 - O conjunto de uniforme deverá ser entregue dentro do prazo de 10 (dez) dias, a contar do início da prestação dos serviços, nas condições determinadas pela FISCALIZAÇÃO.</t>
  </si>
  <si>
    <t>2 - Todos os uniformes estarão sujeitos à prévia aprovação da CONTRATANTE e, a pedido dela, poderão ser substituídos, caso não correspondam às especificações necessárias e adequadas à execução dos serviços.</t>
  </si>
  <si>
    <t>3 - Poderão ocorrer eventuais alterações nas especificações dos uniformes, quanto ao tecido, à cor, ao modelo, desde que previamente aceitas pela Administração.</t>
  </si>
  <si>
    <t>4 - Os uniformes deverão ser entregues aos empregados, mediante recibo (relação nominal), cuja cópia deverá ser entregue à CONTRATANTE, sempre que solicitado pela FISCALIZAÇÃO.</t>
  </si>
  <si>
    <t>5 - O custo do uniforme não poderá ser repassado ao ocupante do posto de trabalho.</t>
  </si>
  <si>
    <t>6 - A CONTRATADA não poderá exigir do empregado o uniforme usado, quando da entrega dos novos.</t>
  </si>
  <si>
    <t>Valor unitário (R$) - CCT 2024/2024</t>
  </si>
  <si>
    <t>SINDLIMP - CCT 2025/2025</t>
  </si>
  <si>
    <t>RELAÇÃO MÍNIMA ESTIMADA DE UNIFORMES E EPI'S POR CATEGORIA PROFISSIONAL (INDIVIDUAL)</t>
  </si>
  <si>
    <t>7 - O fornecimento dos uniformes e epi's poderão ser realizados parcialmente em 2, 3 ou 4 vezes; conforme demanda da Administração.</t>
  </si>
  <si>
    <t>Motoristas (MOT) -ITEM 03 (5ª/CII)</t>
  </si>
  <si>
    <t>Maceió/AL</t>
  </si>
  <si>
    <t>ITEM 01 - Sede da 5ª/SR</t>
  </si>
  <si>
    <t>Vale Transporte - Maceió/AL (Deduzido 6% parte empregado) R$ 4,00 (valor transporte)*2*22 (dias trab.) = R$ 176,00 - 6% do sal. Base</t>
  </si>
  <si>
    <t>Atendimento de púbico, prestação de informações e recebimento de visitantes para encaminhamento aos funcionários da empresa.</t>
  </si>
  <si>
    <t>Recepcionista</t>
  </si>
  <si>
    <t>Uniforme completo com emblema da contratada (01 camisa social manga compridas com botões nos punhos; 01 camisa social manga 3/4, 01 blazer  cor preta, estilo terninho, em tecido tipo microfibra, forrado internamente, inclusive na manga, com 2 (dois) bolsos inferiores;  01 Calça Comprida social, em tecido Oxford ou similar com ziper, cor preta)</t>
  </si>
  <si>
    <t>Meia social ¾ na cor natural</t>
  </si>
  <si>
    <t>Lenço para pescoço</t>
  </si>
  <si>
    <t>ITEM 01 - SEDE DA 5ª/SR</t>
  </si>
  <si>
    <t>Motorista de veículo carga leve (até 4 ton.) (MOT)</t>
  </si>
  <si>
    <t>Recepcionista (REC)</t>
  </si>
  <si>
    <t>1.1</t>
  </si>
  <si>
    <t>1.2</t>
  </si>
  <si>
    <t>ITEM 01 - Sede da 5ª/SR (UNIFORMES E EPI'S)</t>
  </si>
  <si>
    <t>PREVISÃO ESTIMADA DE DESPESAS COM DESLOCAMENTO (DIÁRIAS) POR MOTORISTA (MOT) - Sede da 5ª/SR</t>
  </si>
  <si>
    <t>Assistência médica e familiar</t>
  </si>
  <si>
    <t>Auxílio alimentação (Vales, cesta básica, etc.)</t>
  </si>
  <si>
    <t>Prestação de serviços nas instalações da Sede da 5ª/SR</t>
  </si>
  <si>
    <t>1.1 - Recepcionista (REC)</t>
  </si>
  <si>
    <t>1.2 - Motorista de veículo carga leve (até 4 ton.) (MOT)</t>
  </si>
  <si>
    <t>ITEM 01 - Sede da 5ª/SR (DIÁRIAS MOTORISTA)</t>
  </si>
  <si>
    <t>1.2 - MOTORISTA - MOT</t>
  </si>
  <si>
    <t>Módulo 3 – Insumos Diversos (uniformes, insumos e outros)</t>
  </si>
  <si>
    <t>Proposta</t>
  </si>
  <si>
    <t>Preço unitário</t>
  </si>
  <si>
    <t>Preço médio unitário</t>
  </si>
  <si>
    <t>ANEXO XII DO TERMO DE REFERÊNCIA - PROPOSTA DE PREÇOS</t>
  </si>
  <si>
    <t>59550.000326/2025-10</t>
  </si>
  <si>
    <t>VALOR MENSAL POR RECEPCIONISTA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</si>
</sst>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#,##0.00&quot; &quot;;&quot;-&quot;#,##0.00&quot; &quot;;&quot; -&quot;#&quot; &quot;;@&quot; &quot;"/>
    <numFmt numFmtId="165" formatCode="[$R$-416]&quot; &quot;#,##0.00;[Red]&quot;-&quot;[$R$-416]&quot; &quot;#,##0.00"/>
    <numFmt numFmtId="166" formatCode="#,##0.00&quot; &quot;;[Red]&quot;-&quot;#,##0.00&quot; &quot;"/>
    <numFmt numFmtId="167" formatCode="&quot; R$ &quot;#,##0.00&quot; &quot;;&quot; R$ (&quot;#,##0.00&quot;)&quot;;&quot; R$ -&quot;#&quot; &quot;;@&quot; &quot;"/>
    <numFmt numFmtId="168" formatCode="#,##0.00&quot; &quot;;&quot; (&quot;#,##0.00&quot;)&quot;;&quot; -&quot;#&quot; &quot;;@&quot; &quot;"/>
  </numFmts>
  <fonts count="16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b/>
      <i/>
      <sz val="16"/>
      <color theme="1"/>
      <name val="Arial"/>
      <family val="2"/>
    </font>
    <font>
      <b/>
      <i/>
      <u/>
      <sz val="11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b/>
      <sz val="13"/>
      <color theme="1"/>
      <name val="Arial"/>
      <family val="2"/>
    </font>
    <font>
      <sz val="8"/>
      <color theme="1"/>
      <name val="Verdana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i/>
      <sz val="10"/>
      <color theme="1"/>
      <name val="Arial"/>
      <family val="2"/>
    </font>
    <font>
      <b/>
      <sz val="12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10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168" fontId="1" fillId="0" borderId="0"/>
    <xf numFmtId="167" fontId="1" fillId="0" borderId="0"/>
    <xf numFmtId="0" fontId="1" fillId="0" borderId="0"/>
    <xf numFmtId="9" fontId="1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165" fontId="3" fillId="0" borderId="0"/>
    <xf numFmtId="43" fontId="14" fillId="0" borderId="0" applyFont="0" applyFill="0" applyBorder="0" applyAlignment="0" applyProtection="0"/>
  </cellStyleXfs>
  <cellXfs count="153">
    <xf numFmtId="0" fontId="0" fillId="0" borderId="0" xfId="0"/>
    <xf numFmtId="0" fontId="1" fillId="0" borderId="0" xfId="3"/>
    <xf numFmtId="0" fontId="5" fillId="0" borderId="0" xfId="3" applyFont="1" applyAlignment="1">
      <alignment horizontal="center" vertical="center"/>
    </xf>
    <xf numFmtId="0" fontId="5" fillId="0" borderId="0" xfId="3" applyFont="1" applyAlignment="1">
      <alignment horizontal="center" vertical="center" wrapText="1"/>
    </xf>
    <xf numFmtId="0" fontId="5" fillId="0" borderId="0" xfId="3" applyFont="1" applyAlignment="1">
      <alignment horizontal="left" vertical="center"/>
    </xf>
    <xf numFmtId="0" fontId="1" fillId="0" borderId="0" xfId="3" applyAlignment="1">
      <alignment vertical="center"/>
    </xf>
    <xf numFmtId="0" fontId="4" fillId="2" borderId="0" xfId="3" applyFont="1" applyFill="1" applyAlignment="1">
      <alignment horizontal="center"/>
    </xf>
    <xf numFmtId="0" fontId="7" fillId="0" borderId="0" xfId="3" applyFont="1" applyAlignment="1">
      <alignment vertical="center"/>
    </xf>
    <xf numFmtId="0" fontId="7" fillId="0" borderId="0" xfId="3" applyFont="1" applyAlignment="1">
      <alignment horizontal="center" vertical="center"/>
    </xf>
    <xf numFmtId="0" fontId="5" fillId="0" borderId="1" xfId="3" applyFont="1" applyBorder="1" applyAlignment="1">
      <alignment horizontal="center" vertical="center"/>
    </xf>
    <xf numFmtId="0" fontId="1" fillId="0" borderId="1" xfId="3" applyBorder="1" applyAlignment="1">
      <alignment horizontal="center" vertical="center" wrapText="1"/>
    </xf>
    <xf numFmtId="0" fontId="1" fillId="0" borderId="6" xfId="3" applyBorder="1" applyAlignment="1">
      <alignment horizontal="center" vertical="center" wrapText="1"/>
    </xf>
    <xf numFmtId="0" fontId="1" fillId="0" borderId="6" xfId="3" applyBorder="1" applyAlignment="1">
      <alignment horizontal="left" vertical="center" wrapText="1"/>
    </xf>
    <xf numFmtId="166" fontId="1" fillId="0" borderId="6" xfId="3" applyNumberFormat="1" applyBorder="1" applyAlignment="1">
      <alignment horizontal="right" vertical="center"/>
    </xf>
    <xf numFmtId="0" fontId="1" fillId="0" borderId="0" xfId="3" applyAlignment="1">
      <alignment horizontal="center" vertical="center"/>
    </xf>
    <xf numFmtId="0" fontId="1" fillId="0" borderId="5" xfId="3" applyBorder="1" applyAlignment="1">
      <alignment horizontal="center" vertical="center" wrapText="1"/>
    </xf>
    <xf numFmtId="0" fontId="1" fillId="0" borderId="0" xfId="3" applyAlignment="1">
      <alignment horizontal="center" vertical="center" wrapText="1"/>
    </xf>
    <xf numFmtId="0" fontId="9" fillId="0" borderId="0" xfId="3" applyFont="1" applyAlignment="1">
      <alignment horizontal="left" vertical="center"/>
    </xf>
    <xf numFmtId="0" fontId="10" fillId="0" borderId="0" xfId="3" applyFont="1" applyAlignment="1">
      <alignment horizontal="left" vertical="center" wrapText="1"/>
    </xf>
    <xf numFmtId="0" fontId="4" fillId="0" borderId="0" xfId="3" applyFont="1" applyAlignment="1">
      <alignment horizontal="center"/>
    </xf>
    <xf numFmtId="3" fontId="1" fillId="0" borderId="0" xfId="3" applyNumberFormat="1"/>
    <xf numFmtId="0" fontId="1" fillId="0" borderId="4" xfId="3" applyBorder="1" applyAlignment="1">
      <alignment horizontal="center" vertical="center" wrapText="1"/>
    </xf>
    <xf numFmtId="0" fontId="5" fillId="0" borderId="2" xfId="3" applyFont="1" applyBorder="1" applyAlignment="1">
      <alignment horizontal="center" vertical="center"/>
    </xf>
    <xf numFmtId="0" fontId="5" fillId="0" borderId="13" xfId="3" applyFont="1" applyBorder="1" applyAlignment="1">
      <alignment vertical="center" wrapText="1"/>
    </xf>
    <xf numFmtId="167" fontId="5" fillId="0" borderId="1" xfId="2" applyFont="1" applyBorder="1" applyAlignment="1">
      <alignment horizontal="right" vertical="center"/>
    </xf>
    <xf numFmtId="167" fontId="11" fillId="0" borderId="8" xfId="2" applyFont="1" applyBorder="1" applyAlignment="1">
      <alignment horizontal="right" vertical="center"/>
    </xf>
    <xf numFmtId="0" fontId="5" fillId="2" borderId="12" xfId="3" applyFont="1" applyFill="1" applyBorder="1" applyAlignment="1">
      <alignment horizontal="center" vertical="center" wrapText="1"/>
    </xf>
    <xf numFmtId="0" fontId="1" fillId="0" borderId="12" xfId="3" applyBorder="1" applyAlignment="1">
      <alignment horizontal="center" vertical="center"/>
    </xf>
    <xf numFmtId="0" fontId="5" fillId="0" borderId="12" xfId="3" applyFont="1" applyBorder="1" applyAlignment="1">
      <alignment horizontal="center" vertical="center"/>
    </xf>
    <xf numFmtId="43" fontId="1" fillId="0" borderId="0" xfId="9" applyFont="1"/>
    <xf numFmtId="43" fontId="1" fillId="0" borderId="0" xfId="3" applyNumberFormat="1"/>
    <xf numFmtId="43" fontId="5" fillId="0" borderId="12" xfId="9" applyFont="1" applyBorder="1"/>
    <xf numFmtId="0" fontId="1" fillId="0" borderId="12" xfId="3" applyBorder="1" applyAlignment="1">
      <alignment vertical="center" wrapText="1"/>
    </xf>
    <xf numFmtId="43" fontId="1" fillId="0" borderId="12" xfId="9" applyFont="1" applyBorder="1" applyAlignment="1">
      <alignment vertical="center"/>
    </xf>
    <xf numFmtId="0" fontId="13" fillId="3" borderId="12" xfId="3" applyFont="1" applyFill="1" applyBorder="1" applyAlignment="1">
      <alignment horizontal="center" vertical="center"/>
    </xf>
    <xf numFmtId="43" fontId="1" fillId="0" borderId="12" xfId="9" applyFont="1" applyBorder="1" applyAlignment="1">
      <alignment horizontal="center" vertical="center" wrapText="1"/>
    </xf>
    <xf numFmtId="43" fontId="1" fillId="0" borderId="12" xfId="9" applyFont="1" applyBorder="1" applyAlignment="1">
      <alignment horizontal="center" vertical="center"/>
    </xf>
    <xf numFmtId="43" fontId="5" fillId="0" borderId="12" xfId="9" applyFont="1" applyBorder="1" applyAlignment="1">
      <alignment horizontal="center" vertical="center" wrapText="1"/>
    </xf>
    <xf numFmtId="43" fontId="5" fillId="0" borderId="12" xfId="9" applyFont="1" applyBorder="1" applyAlignment="1">
      <alignment horizontal="center" vertical="center"/>
    </xf>
    <xf numFmtId="4" fontId="1" fillId="0" borderId="0" xfId="3" applyNumberFormat="1"/>
    <xf numFmtId="0" fontId="15" fillId="0" borderId="0" xfId="0" applyFont="1" applyAlignment="1" applyProtection="1">
      <alignment horizontal="left" vertical="center"/>
      <protection locked="0"/>
    </xf>
    <xf numFmtId="0" fontId="5" fillId="0" borderId="9" xfId="3" applyFont="1" applyBorder="1" applyAlignment="1">
      <alignment horizontal="center" vertical="center"/>
    </xf>
    <xf numFmtId="0" fontId="1" fillId="0" borderId="0" xfId="3" applyAlignment="1">
      <alignment horizontal="left" vertical="center" wrapText="1"/>
    </xf>
    <xf numFmtId="0" fontId="1" fillId="0" borderId="12" xfId="3" applyBorder="1" applyAlignment="1">
      <alignment horizontal="center" vertical="center" wrapText="1"/>
    </xf>
    <xf numFmtId="14" fontId="1" fillId="0" borderId="12" xfId="3" applyNumberFormat="1" applyBorder="1" applyAlignment="1">
      <alignment horizontal="center" vertical="center" wrapText="1"/>
    </xf>
    <xf numFmtId="0" fontId="13" fillId="0" borderId="12" xfId="3" applyFont="1" applyBorder="1" applyAlignment="1">
      <alignment horizontal="center" vertical="center" wrapText="1"/>
    </xf>
    <xf numFmtId="0" fontId="5" fillId="2" borderId="12" xfId="3" applyFont="1" applyFill="1" applyBorder="1" applyAlignment="1">
      <alignment horizontal="center" vertical="center"/>
    </xf>
    <xf numFmtId="0" fontId="8" fillId="2" borderId="12" xfId="3" applyFont="1" applyFill="1" applyBorder="1" applyAlignment="1">
      <alignment horizontal="center" vertical="center" wrapText="1"/>
    </xf>
    <xf numFmtId="167" fontId="13" fillId="0" borderId="12" xfId="2" applyFont="1" applyBorder="1" applyAlignment="1">
      <alignment horizontal="center" vertical="center" wrapText="1"/>
    </xf>
    <xf numFmtId="14" fontId="13" fillId="0" borderId="12" xfId="3" applyNumberFormat="1" applyFont="1" applyBorder="1" applyAlignment="1">
      <alignment horizontal="center" vertical="center" wrapText="1"/>
    </xf>
    <xf numFmtId="164" fontId="13" fillId="0" borderId="12" xfId="3" applyNumberFormat="1" applyFont="1" applyBorder="1" applyAlignment="1">
      <alignment horizontal="right" vertical="center" wrapText="1"/>
    </xf>
    <xf numFmtId="164" fontId="1" fillId="0" borderId="12" xfId="3" applyNumberFormat="1" applyBorder="1" applyAlignment="1">
      <alignment horizontal="center" vertical="center" wrapText="1"/>
    </xf>
    <xf numFmtId="164" fontId="12" fillId="2" borderId="12" xfId="3" applyNumberFormat="1" applyFont="1" applyFill="1" applyBorder="1" applyAlignment="1">
      <alignment horizontal="right" vertical="center" wrapText="1"/>
    </xf>
    <xf numFmtId="0" fontId="13" fillId="0" borderId="12" xfId="3" applyFont="1" applyBorder="1" applyAlignment="1">
      <alignment horizontal="center" vertical="center"/>
    </xf>
    <xf numFmtId="164" fontId="13" fillId="0" borderId="12" xfId="3" applyNumberFormat="1" applyFont="1" applyBorder="1" applyAlignment="1">
      <alignment horizontal="center" vertical="center" wrapText="1"/>
    </xf>
    <xf numFmtId="164" fontId="1" fillId="3" borderId="12" xfId="3" applyNumberFormat="1" applyFill="1" applyBorder="1" applyAlignment="1">
      <alignment horizontal="right" vertical="center" wrapText="1"/>
    </xf>
    <xf numFmtId="164" fontId="1" fillId="3" borderId="12" xfId="3" applyNumberFormat="1" applyFill="1" applyBorder="1" applyAlignment="1">
      <alignment horizontal="center" vertical="center" wrapText="1"/>
    </xf>
    <xf numFmtId="164" fontId="5" fillId="2" borderId="12" xfId="3" applyNumberFormat="1" applyFont="1" applyFill="1" applyBorder="1" applyAlignment="1">
      <alignment horizontal="right" vertical="center" wrapText="1"/>
    </xf>
    <xf numFmtId="10" fontId="9" fillId="3" borderId="12" xfId="3" applyNumberFormat="1" applyFont="1" applyFill="1" applyBorder="1" applyAlignment="1">
      <alignment horizontal="center"/>
    </xf>
    <xf numFmtId="164" fontId="1" fillId="0" borderId="12" xfId="3" applyNumberFormat="1" applyBorder="1" applyAlignment="1">
      <alignment horizontal="right" vertical="center" wrapText="1"/>
    </xf>
    <xf numFmtId="10" fontId="9" fillId="3" borderId="12" xfId="3" applyNumberFormat="1" applyFont="1" applyFill="1" applyBorder="1" applyAlignment="1">
      <alignment horizontal="center" vertical="center"/>
    </xf>
    <xf numFmtId="10" fontId="5" fillId="2" borderId="12" xfId="3" applyNumberFormat="1" applyFont="1" applyFill="1" applyBorder="1" applyAlignment="1">
      <alignment horizontal="center" vertical="center" wrapText="1"/>
    </xf>
    <xf numFmtId="164" fontId="1" fillId="0" borderId="12" xfId="2" applyNumberFormat="1" applyBorder="1" applyAlignment="1">
      <alignment horizontal="right" vertical="center" wrapText="1"/>
    </xf>
    <xf numFmtId="10" fontId="9" fillId="0" borderId="12" xfId="3" applyNumberFormat="1" applyFont="1" applyBorder="1" applyAlignment="1">
      <alignment horizontal="center" vertical="center" wrapText="1"/>
    </xf>
    <xf numFmtId="10" fontId="1" fillId="0" borderId="12" xfId="3" applyNumberFormat="1" applyBorder="1" applyAlignment="1">
      <alignment horizontal="center" vertical="center" wrapText="1"/>
    </xf>
    <xf numFmtId="0" fontId="9" fillId="0" borderId="12" xfId="3" applyFont="1" applyBorder="1" applyAlignment="1">
      <alignment horizontal="center" vertical="center" wrapText="1"/>
    </xf>
    <xf numFmtId="164" fontId="5" fillId="2" borderId="12" xfId="2" applyNumberFormat="1" applyFont="1" applyFill="1" applyBorder="1" applyAlignment="1">
      <alignment horizontal="right" vertical="center" wrapText="1"/>
    </xf>
    <xf numFmtId="164" fontId="1" fillId="2" borderId="12" xfId="3" applyNumberFormat="1" applyFill="1" applyBorder="1" applyAlignment="1">
      <alignment horizontal="right" vertical="center" wrapText="1"/>
    </xf>
    <xf numFmtId="0" fontId="12" fillId="0" borderId="12" xfId="3" applyFont="1" applyBorder="1" applyAlignment="1">
      <alignment horizontal="center" vertical="center" wrapText="1"/>
    </xf>
    <xf numFmtId="10" fontId="9" fillId="0" borderId="12" xfId="3" applyNumberFormat="1" applyFont="1" applyBorder="1" applyAlignment="1">
      <alignment horizontal="center"/>
    </xf>
    <xf numFmtId="10" fontId="1" fillId="0" borderId="12" xfId="4" applyNumberFormat="1" applyBorder="1" applyAlignment="1">
      <alignment horizontal="center" vertical="center" wrapText="1"/>
    </xf>
    <xf numFmtId="10" fontId="1" fillId="0" borderId="12" xfId="1" applyNumberFormat="1" applyBorder="1" applyAlignment="1">
      <alignment horizontal="center" vertical="center" wrapText="1"/>
    </xf>
    <xf numFmtId="0" fontId="1" fillId="2" borderId="6" xfId="3" applyFill="1" applyBorder="1" applyAlignment="1">
      <alignment horizontal="center" vertical="center"/>
    </xf>
    <xf numFmtId="0" fontId="1" fillId="2" borderId="10" xfId="3" applyFill="1" applyBorder="1" applyAlignment="1">
      <alignment horizontal="center" vertical="center"/>
    </xf>
    <xf numFmtId="4" fontId="5" fillId="0" borderId="0" xfId="3" applyNumberFormat="1" applyFont="1"/>
    <xf numFmtId="0" fontId="1" fillId="3" borderId="1" xfId="3" applyFill="1" applyBorder="1" applyAlignment="1">
      <alignment horizontal="left" vertical="center" wrapText="1"/>
    </xf>
    <xf numFmtId="0" fontId="1" fillId="3" borderId="4" xfId="3" applyFill="1" applyBorder="1" applyAlignment="1">
      <alignment horizontal="center" vertical="center" wrapText="1"/>
    </xf>
    <xf numFmtId="2" fontId="1" fillId="3" borderId="4" xfId="3" applyNumberFormat="1" applyFill="1" applyBorder="1" applyAlignment="1">
      <alignment horizontal="center" vertical="center" wrapText="1"/>
    </xf>
    <xf numFmtId="167" fontId="1" fillId="3" borderId="4" xfId="3" applyNumberFormat="1" applyFill="1" applyBorder="1" applyAlignment="1">
      <alignment horizontal="right" vertical="center" wrapText="1"/>
    </xf>
    <xf numFmtId="167" fontId="1" fillId="3" borderId="11" xfId="2" applyFill="1" applyBorder="1" applyAlignment="1">
      <alignment horizontal="right" vertical="center"/>
    </xf>
    <xf numFmtId="0" fontId="1" fillId="3" borderId="1" xfId="3" applyFill="1" applyBorder="1" applyAlignment="1">
      <alignment horizontal="center" vertical="center" wrapText="1"/>
    </xf>
    <xf numFmtId="2" fontId="1" fillId="3" borderId="1" xfId="3" applyNumberFormat="1" applyFill="1" applyBorder="1" applyAlignment="1">
      <alignment horizontal="center" vertical="center" wrapText="1"/>
    </xf>
    <xf numFmtId="167" fontId="1" fillId="3" borderId="1" xfId="3" applyNumberFormat="1" applyFill="1" applyBorder="1" applyAlignment="1">
      <alignment horizontal="right" vertical="center" wrapText="1"/>
    </xf>
    <xf numFmtId="167" fontId="1" fillId="3" borderId="8" xfId="2" applyFill="1" applyBorder="1" applyAlignment="1">
      <alignment horizontal="right" vertical="center"/>
    </xf>
    <xf numFmtId="168" fontId="13" fillId="3" borderId="12" xfId="3" applyNumberFormat="1" applyFont="1" applyFill="1" applyBorder="1" applyAlignment="1">
      <alignment horizontal="right" vertical="center" wrapText="1"/>
    </xf>
    <xf numFmtId="43" fontId="5" fillId="0" borderId="12" xfId="3" applyNumberFormat="1" applyFont="1" applyBorder="1"/>
    <xf numFmtId="43" fontId="5" fillId="0" borderId="12" xfId="9" applyFont="1" applyBorder="1" applyAlignment="1">
      <alignment vertical="center" wrapText="1"/>
    </xf>
    <xf numFmtId="0" fontId="5" fillId="0" borderId="12" xfId="3" applyFont="1" applyBorder="1" applyAlignment="1">
      <alignment horizontal="center"/>
    </xf>
    <xf numFmtId="2" fontId="5" fillId="0" borderId="12" xfId="3" applyNumberFormat="1" applyFont="1" applyBorder="1"/>
    <xf numFmtId="0" fontId="5" fillId="5" borderId="12" xfId="3" applyFont="1" applyFill="1" applyBorder="1" applyAlignment="1">
      <alignment horizontal="center" vertical="center"/>
    </xf>
    <xf numFmtId="0" fontId="9" fillId="0" borderId="12" xfId="3" applyFont="1" applyBorder="1" applyAlignment="1">
      <alignment horizontal="left" vertical="center" wrapText="1"/>
    </xf>
    <xf numFmtId="0" fontId="5" fillId="2" borderId="12" xfId="3" applyFont="1" applyFill="1" applyBorder="1" applyAlignment="1">
      <alignment horizontal="right" vertical="center" wrapText="1"/>
    </xf>
    <xf numFmtId="0" fontId="8" fillId="2" borderId="12" xfId="3" applyFont="1" applyFill="1" applyBorder="1" applyAlignment="1">
      <alignment horizontal="left" vertical="center" wrapText="1"/>
    </xf>
    <xf numFmtId="0" fontId="1" fillId="0" borderId="12" xfId="3" applyBorder="1" applyAlignment="1">
      <alignment horizontal="left" vertical="center" wrapText="1"/>
    </xf>
    <xf numFmtId="0" fontId="9" fillId="0" borderId="0" xfId="3" applyFont="1" applyAlignment="1">
      <alignment horizontal="left" vertical="center"/>
    </xf>
    <xf numFmtId="0" fontId="5" fillId="0" borderId="0" xfId="3" applyFont="1" applyAlignment="1">
      <alignment horizontal="center" vertical="center"/>
    </xf>
    <xf numFmtId="0" fontId="5" fillId="0" borderId="0" xfId="3" applyFont="1" applyAlignment="1">
      <alignment horizontal="center" vertical="center" wrapText="1"/>
    </xf>
    <xf numFmtId="0" fontId="0" fillId="0" borderId="0" xfId="0"/>
    <xf numFmtId="0" fontId="5" fillId="2" borderId="12" xfId="3" applyFont="1" applyFill="1" applyBorder="1" applyAlignment="1">
      <alignment horizontal="left" vertical="center" wrapText="1"/>
    </xf>
    <xf numFmtId="0" fontId="5" fillId="0" borderId="0" xfId="3" applyFont="1" applyAlignment="1">
      <alignment horizontal="left" vertical="center"/>
    </xf>
    <xf numFmtId="0" fontId="9" fillId="0" borderId="0" xfId="3" applyFont="1" applyAlignment="1">
      <alignment horizontal="left" vertical="center" wrapText="1"/>
    </xf>
    <xf numFmtId="0" fontId="13" fillId="0" borderId="12" xfId="3" applyFont="1" applyBorder="1" applyAlignment="1">
      <alignment horizontal="left" vertical="center" wrapText="1"/>
    </xf>
    <xf numFmtId="0" fontId="12" fillId="2" borderId="12" xfId="3" applyFont="1" applyFill="1" applyBorder="1" applyAlignment="1">
      <alignment horizontal="center" vertical="center" wrapText="1"/>
    </xf>
    <xf numFmtId="0" fontId="13" fillId="0" borderId="0" xfId="3" applyFont="1" applyAlignment="1">
      <alignment horizontal="left" vertical="center" wrapText="1"/>
    </xf>
    <xf numFmtId="0" fontId="5" fillId="2" borderId="12" xfId="3" applyFont="1" applyFill="1" applyBorder="1" applyAlignment="1">
      <alignment horizontal="center" vertical="center" wrapText="1"/>
    </xf>
    <xf numFmtId="0" fontId="1" fillId="0" borderId="0" xfId="3" applyAlignment="1">
      <alignment horizontal="left" vertical="center" wrapText="1"/>
    </xf>
    <xf numFmtId="0" fontId="12" fillId="3" borderId="12" xfId="3" applyFont="1" applyFill="1" applyBorder="1" applyAlignment="1">
      <alignment horizontal="left" vertical="center" wrapText="1"/>
    </xf>
    <xf numFmtId="0" fontId="8" fillId="2" borderId="12" xfId="3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1" xfId="0" applyBorder="1"/>
    <xf numFmtId="0" fontId="1" fillId="2" borderId="2" xfId="3" applyFill="1" applyBorder="1" applyAlignment="1">
      <alignment horizontal="left" vertical="center"/>
    </xf>
    <xf numFmtId="0" fontId="5" fillId="2" borderId="12" xfId="3" applyFont="1" applyFill="1" applyBorder="1" applyAlignment="1">
      <alignment horizontal="center" vertical="center"/>
    </xf>
    <xf numFmtId="0" fontId="1" fillId="3" borderId="12" xfId="3" applyFill="1" applyBorder="1" applyAlignment="1">
      <alignment horizontal="left" vertical="center" wrapText="1"/>
    </xf>
    <xf numFmtId="2" fontId="1" fillId="0" borderId="12" xfId="3" applyNumberFormat="1" applyBorder="1" applyAlignment="1">
      <alignment horizontal="center" vertical="center" wrapText="1"/>
    </xf>
    <xf numFmtId="166" fontId="1" fillId="0" borderId="12" xfId="3" applyNumberFormat="1" applyBorder="1" applyAlignment="1">
      <alignment horizontal="center" vertical="center"/>
    </xf>
    <xf numFmtId="0" fontId="1" fillId="0" borderId="12" xfId="3" applyBorder="1" applyAlignment="1">
      <alignment horizontal="left" vertical="center"/>
    </xf>
    <xf numFmtId="0" fontId="0" fillId="0" borderId="6" xfId="0" applyBorder="1"/>
    <xf numFmtId="0" fontId="5" fillId="0" borderId="12" xfId="3" applyFont="1" applyBorder="1" applyAlignment="1">
      <alignment horizontal="left" vertical="center"/>
    </xf>
    <xf numFmtId="0" fontId="5" fillId="0" borderId="12" xfId="3" applyFont="1" applyBorder="1" applyAlignment="1">
      <alignment horizontal="center" vertical="center"/>
    </xf>
    <xf numFmtId="0" fontId="6" fillId="2" borderId="0" xfId="3" applyFont="1" applyFill="1" applyAlignment="1">
      <alignment horizontal="center"/>
    </xf>
    <xf numFmtId="0" fontId="6" fillId="2" borderId="0" xfId="3" applyFont="1" applyFill="1" applyAlignment="1">
      <alignment horizontal="center" vertical="center"/>
    </xf>
    <xf numFmtId="0" fontId="5" fillId="3" borderId="0" xfId="3" applyFont="1" applyFill="1" applyAlignment="1">
      <alignment horizontal="center" vertical="center"/>
    </xf>
    <xf numFmtId="0" fontId="0" fillId="0" borderId="12" xfId="0" applyBorder="1"/>
    <xf numFmtId="0" fontId="5" fillId="5" borderId="14" xfId="3" applyFont="1" applyFill="1" applyBorder="1" applyAlignment="1">
      <alignment horizontal="center" vertical="center" wrapText="1" shrinkToFit="1"/>
    </xf>
    <xf numFmtId="0" fontId="5" fillId="5" borderId="15" xfId="3" applyFont="1" applyFill="1" applyBorder="1" applyAlignment="1">
      <alignment horizontal="center" vertical="center" wrapText="1" shrinkToFit="1"/>
    </xf>
    <xf numFmtId="0" fontId="5" fillId="5" borderId="13" xfId="3" applyFont="1" applyFill="1" applyBorder="1" applyAlignment="1">
      <alignment horizontal="center" vertical="center"/>
    </xf>
    <xf numFmtId="0" fontId="5" fillId="5" borderId="17" xfId="3" applyFont="1" applyFill="1" applyBorder="1" applyAlignment="1">
      <alignment horizontal="center" vertical="center"/>
    </xf>
    <xf numFmtId="0" fontId="5" fillId="5" borderId="12" xfId="3" applyFont="1" applyFill="1" applyBorder="1" applyAlignment="1">
      <alignment horizontal="center" vertical="center" wrapText="1"/>
    </xf>
    <xf numFmtId="0" fontId="5" fillId="0" borderId="13" xfId="3" applyFont="1" applyBorder="1" applyAlignment="1">
      <alignment horizontal="center"/>
    </xf>
    <xf numFmtId="0" fontId="5" fillId="0" borderId="16" xfId="3" applyFont="1" applyBorder="1" applyAlignment="1">
      <alignment horizontal="center"/>
    </xf>
    <xf numFmtId="0" fontId="5" fillId="0" borderId="17" xfId="3" applyFont="1" applyBorder="1" applyAlignment="1">
      <alignment horizontal="center"/>
    </xf>
    <xf numFmtId="0" fontId="5" fillId="0" borderId="14" xfId="3" applyFont="1" applyBorder="1" applyAlignment="1">
      <alignment horizontal="center" vertical="center"/>
    </xf>
    <xf numFmtId="0" fontId="5" fillId="0" borderId="15" xfId="3" applyFont="1" applyBorder="1" applyAlignment="1">
      <alignment horizontal="center" vertical="center"/>
    </xf>
    <xf numFmtId="0" fontId="5" fillId="0" borderId="14" xfId="3" applyFont="1" applyBorder="1" applyAlignment="1">
      <alignment horizontal="center" vertical="center" wrapText="1" shrinkToFit="1"/>
    </xf>
    <xf numFmtId="0" fontId="5" fillId="0" borderId="15" xfId="3" applyFont="1" applyBorder="1" applyAlignment="1">
      <alignment horizontal="center" vertical="center" wrapText="1" shrinkToFit="1"/>
    </xf>
    <xf numFmtId="0" fontId="5" fillId="4" borderId="12" xfId="3" applyFont="1" applyFill="1" applyBorder="1" applyAlignment="1">
      <alignment horizontal="center" vertical="center" wrapText="1"/>
    </xf>
    <xf numFmtId="0" fontId="5" fillId="0" borderId="13" xfId="3" applyFont="1" applyBorder="1" applyAlignment="1">
      <alignment horizontal="center" vertical="center"/>
    </xf>
    <xf numFmtId="0" fontId="5" fillId="0" borderId="17" xfId="3" applyFont="1" applyBorder="1" applyAlignment="1">
      <alignment horizontal="center" vertical="center"/>
    </xf>
    <xf numFmtId="0" fontId="4" fillId="2" borderId="0" xfId="3" applyFont="1" applyFill="1" applyAlignment="1">
      <alignment horizontal="center"/>
    </xf>
    <xf numFmtId="0" fontId="5" fillId="0" borderId="12" xfId="3" applyFont="1" applyBorder="1" applyAlignment="1">
      <alignment horizontal="center" vertical="center" wrapText="1"/>
    </xf>
    <xf numFmtId="0" fontId="1" fillId="0" borderId="18" xfId="3" applyBorder="1" applyAlignment="1">
      <alignment horizontal="center" wrapText="1"/>
    </xf>
    <xf numFmtId="0" fontId="5" fillId="0" borderId="12" xfId="3" applyFont="1" applyBorder="1" applyAlignment="1">
      <alignment horizontal="center"/>
    </xf>
    <xf numFmtId="0" fontId="5" fillId="2" borderId="13" xfId="3" applyFont="1" applyFill="1" applyBorder="1" applyAlignment="1">
      <alignment horizontal="center" vertical="center" wrapText="1"/>
    </xf>
    <xf numFmtId="0" fontId="5" fillId="2" borderId="17" xfId="3" applyFont="1" applyFill="1" applyBorder="1" applyAlignment="1">
      <alignment horizontal="center" vertical="center" wrapText="1"/>
    </xf>
    <xf numFmtId="0" fontId="5" fillId="2" borderId="14" xfId="3" applyFont="1" applyFill="1" applyBorder="1" applyAlignment="1">
      <alignment horizontal="center" vertical="center" wrapText="1"/>
    </xf>
    <xf numFmtId="0" fontId="5" fillId="2" borderId="15" xfId="3" applyFont="1" applyFill="1" applyBorder="1" applyAlignment="1">
      <alignment horizontal="center" vertical="center" wrapText="1"/>
    </xf>
    <xf numFmtId="0" fontId="5" fillId="0" borderId="5" xfId="3" applyFont="1" applyBorder="1" applyAlignment="1">
      <alignment horizontal="center" vertical="center" wrapText="1"/>
    </xf>
    <xf numFmtId="0" fontId="5" fillId="0" borderId="7" xfId="3" applyFont="1" applyBorder="1" applyAlignment="1">
      <alignment horizontal="center" vertical="center" wrapText="1"/>
    </xf>
    <xf numFmtId="0" fontId="5" fillId="0" borderId="8" xfId="3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/>
    </xf>
    <xf numFmtId="0" fontId="5" fillId="2" borderId="3" xfId="3" applyFont="1" applyFill="1" applyBorder="1" applyAlignment="1">
      <alignment horizontal="center" vertical="center" wrapText="1"/>
    </xf>
    <xf numFmtId="0" fontId="5" fillId="0" borderId="14" xfId="3" applyFont="1" applyBorder="1" applyAlignment="1">
      <alignment horizontal="center" vertical="center" wrapText="1"/>
    </xf>
    <xf numFmtId="0" fontId="5" fillId="0" borderId="15" xfId="3" applyFont="1" applyBorder="1" applyAlignment="1">
      <alignment horizontal="center" vertical="center" wrapText="1"/>
    </xf>
  </cellXfs>
  <cellStyles count="10">
    <cellStyle name="Excel Built-in Comma" xfId="1" xr:uid="{00000000-0005-0000-0000-000000000000}"/>
    <cellStyle name="Excel Built-in Currency" xfId="2" xr:uid="{00000000-0005-0000-0000-000001000000}"/>
    <cellStyle name="Excel Built-in Normal" xfId="3" xr:uid="{00000000-0005-0000-0000-000002000000}"/>
    <cellStyle name="Excel Built-in Percent" xfId="4" xr:uid="{00000000-0005-0000-0000-000003000000}"/>
    <cellStyle name="Heading" xfId="5" xr:uid="{00000000-0005-0000-0000-000004000000}"/>
    <cellStyle name="Heading1" xfId="6" xr:uid="{00000000-0005-0000-0000-000005000000}"/>
    <cellStyle name="Normal" xfId="0" builtinId="0" customBuiltin="1"/>
    <cellStyle name="Result" xfId="7" xr:uid="{00000000-0005-0000-0000-000007000000}"/>
    <cellStyle name="Result2" xfId="8" xr:uid="{00000000-0005-0000-0000-000008000000}"/>
    <cellStyle name="Vírgula" xfId="9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68985</xdr:colOff>
      <xdr:row>0</xdr:row>
      <xdr:rowOff>0</xdr:rowOff>
    </xdr:from>
    <xdr:ext cx="1229039" cy="218880"/>
    <xdr:pic>
      <xdr:nvPicPr>
        <xdr:cNvPr id="2" name="Figuras 1">
          <a:extLst>
            <a:ext uri="{FF2B5EF4-FFF2-40B4-BE49-F238E27FC236}">
              <a16:creationId xmlns:a16="http://schemas.microsoft.com/office/drawing/2014/main" id="{E0960DD0-9023-4F78-AF2B-6DB853B137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68985" y="0"/>
          <a:ext cx="1229039" cy="21888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970F0-BAE8-4520-8F88-898126E71A8A}">
  <dimension ref="A1:AMJ139"/>
  <sheetViews>
    <sheetView tabSelected="1" workbookViewId="0">
      <selection activeCell="E139" sqref="E139"/>
    </sheetView>
  </sheetViews>
  <sheetFormatPr defaultRowHeight="14.85" customHeight="1" x14ac:dyDescent="0.2"/>
  <cols>
    <col min="1" max="1" width="4.375" style="7" customWidth="1"/>
    <col min="2" max="2" width="33.125" style="7" customWidth="1"/>
    <col min="3" max="3" width="23.75" style="7" customWidth="1"/>
    <col min="4" max="4" width="11.875" style="7" customWidth="1"/>
    <col min="5" max="5" width="21.375" style="8" bestFit="1" customWidth="1"/>
    <col min="6" max="1024" width="10.625" style="1" customWidth="1"/>
  </cols>
  <sheetData>
    <row r="1" spans="1:5" ht="18.399999999999999" customHeight="1" x14ac:dyDescent="0.25">
      <c r="A1" s="119" t="s">
        <v>2</v>
      </c>
      <c r="B1" s="119"/>
      <c r="C1" s="119"/>
      <c r="D1" s="119"/>
      <c r="E1" s="119"/>
    </row>
    <row r="2" spans="1:5" ht="19.7" customHeight="1" x14ac:dyDescent="0.25">
      <c r="A2" s="6"/>
      <c r="B2" s="120" t="s">
        <v>164</v>
      </c>
      <c r="C2" s="120"/>
      <c r="D2" s="120"/>
      <c r="E2" s="120"/>
    </row>
    <row r="3" spans="1:5" ht="14.85" customHeight="1" x14ac:dyDescent="0.2">
      <c r="A3" s="97"/>
      <c r="B3" s="97"/>
      <c r="C3" s="97"/>
      <c r="D3" s="97"/>
      <c r="E3" s="97"/>
    </row>
    <row r="4" spans="1:5" ht="14.85" customHeight="1" x14ac:dyDescent="0.2">
      <c r="A4" s="2"/>
      <c r="B4" s="2"/>
      <c r="C4" s="2"/>
      <c r="D4" s="2"/>
      <c r="E4" s="2"/>
    </row>
    <row r="5" spans="1:5" ht="14.85" customHeight="1" x14ac:dyDescent="0.2">
      <c r="A5" s="121" t="s">
        <v>189</v>
      </c>
      <c r="B5" s="121"/>
      <c r="C5" s="121"/>
      <c r="D5" s="121"/>
      <c r="E5" s="121"/>
    </row>
    <row r="6" spans="1:5" ht="14.85" customHeight="1" x14ac:dyDescent="0.2">
      <c r="A6" s="95"/>
      <c r="B6" s="95"/>
      <c r="C6" s="95"/>
      <c r="D6" s="95"/>
      <c r="E6" s="95"/>
    </row>
    <row r="7" spans="1:5" ht="14.25" x14ac:dyDescent="0.2"/>
    <row r="8" spans="1:5" ht="14.85" customHeight="1" x14ac:dyDescent="0.2">
      <c r="A8" s="117" t="s">
        <v>3</v>
      </c>
      <c r="B8" s="117"/>
      <c r="C8" s="122" t="s">
        <v>190</v>
      </c>
      <c r="D8" s="122"/>
      <c r="E8" s="122"/>
    </row>
    <row r="9" spans="1:5" ht="14.85" customHeight="1" x14ac:dyDescent="0.2">
      <c r="A9" s="117" t="s">
        <v>4</v>
      </c>
      <c r="B9" s="117"/>
      <c r="C9" s="118" t="s">
        <v>5</v>
      </c>
      <c r="D9" s="118"/>
      <c r="E9" s="118"/>
    </row>
    <row r="10" spans="1:5" ht="14.85" customHeight="1" x14ac:dyDescent="0.2">
      <c r="A10" s="117" t="s">
        <v>6</v>
      </c>
      <c r="B10" s="117"/>
      <c r="C10" s="118" t="s">
        <v>7</v>
      </c>
      <c r="D10" s="118"/>
      <c r="E10" s="118"/>
    </row>
    <row r="11" spans="1:5" ht="14.85" customHeight="1" x14ac:dyDescent="0.2">
      <c r="A11" s="4"/>
      <c r="B11" s="4"/>
      <c r="C11" s="41"/>
      <c r="D11" s="41"/>
      <c r="E11" s="41"/>
    </row>
    <row r="12" spans="1:5" ht="14.85" customHeight="1" x14ac:dyDescent="0.2">
      <c r="A12" s="116"/>
      <c r="B12" s="116"/>
      <c r="C12" s="116"/>
      <c r="D12" s="116"/>
      <c r="E12" s="116"/>
    </row>
    <row r="13" spans="1:5" ht="14.85" customHeight="1" x14ac:dyDescent="0.2">
      <c r="A13" s="95" t="s">
        <v>8</v>
      </c>
      <c r="B13" s="95"/>
      <c r="C13" s="95"/>
      <c r="D13" s="95"/>
      <c r="E13" s="95"/>
    </row>
    <row r="14" spans="1:5" ht="14.85" customHeight="1" x14ac:dyDescent="0.2">
      <c r="A14" s="43" t="s">
        <v>9</v>
      </c>
      <c r="B14" s="115" t="s">
        <v>10</v>
      </c>
      <c r="C14" s="115"/>
      <c r="D14" s="115"/>
      <c r="E14" s="44"/>
    </row>
    <row r="15" spans="1:5" ht="14.85" customHeight="1" x14ac:dyDescent="0.2">
      <c r="A15" s="43" t="s">
        <v>11</v>
      </c>
      <c r="B15" s="115" t="s">
        <v>12</v>
      </c>
      <c r="C15" s="115"/>
      <c r="D15" s="115"/>
      <c r="E15" s="43" t="s">
        <v>163</v>
      </c>
    </row>
    <row r="16" spans="1:5" ht="15.75" customHeight="1" x14ac:dyDescent="0.2">
      <c r="A16" s="43" t="s">
        <v>13</v>
      </c>
      <c r="B16" s="93" t="s">
        <v>14</v>
      </c>
      <c r="C16" s="93"/>
      <c r="D16" s="93"/>
      <c r="E16" s="45" t="s">
        <v>159</v>
      </c>
    </row>
    <row r="17" spans="1:5" ht="14.85" customHeight="1" x14ac:dyDescent="0.2">
      <c r="A17" s="43" t="s">
        <v>15</v>
      </c>
      <c r="B17" s="93" t="s">
        <v>16</v>
      </c>
      <c r="C17" s="93"/>
      <c r="D17" s="93"/>
      <c r="E17" s="43" t="s">
        <v>17</v>
      </c>
    </row>
    <row r="18" spans="1:5" ht="14.85" customHeight="1" x14ac:dyDescent="0.2">
      <c r="A18" s="16"/>
      <c r="B18" s="42"/>
      <c r="C18" s="42"/>
      <c r="D18" s="42"/>
      <c r="E18" s="16"/>
    </row>
    <row r="19" spans="1:5" ht="14.85" customHeight="1" x14ac:dyDescent="0.2">
      <c r="A19" s="116"/>
      <c r="B19" s="116"/>
      <c r="C19" s="116"/>
      <c r="D19" s="116"/>
      <c r="E19" s="116"/>
    </row>
    <row r="20" spans="1:5" ht="14.85" customHeight="1" x14ac:dyDescent="0.2">
      <c r="A20" s="95" t="s">
        <v>18</v>
      </c>
      <c r="B20" s="95"/>
      <c r="C20" s="95"/>
      <c r="D20" s="95"/>
      <c r="E20" s="95"/>
    </row>
    <row r="21" spans="1:5" ht="14.85" customHeight="1" x14ac:dyDescent="0.2">
      <c r="A21" s="111" t="s">
        <v>19</v>
      </c>
      <c r="B21" s="111"/>
      <c r="C21" s="104" t="s">
        <v>20</v>
      </c>
      <c r="D21" s="104" t="s">
        <v>21</v>
      </c>
      <c r="E21" s="104"/>
    </row>
    <row r="22" spans="1:5" ht="14.85" customHeight="1" x14ac:dyDescent="0.2">
      <c r="A22" s="111"/>
      <c r="B22" s="111"/>
      <c r="C22" s="104"/>
      <c r="D22" s="104"/>
      <c r="E22" s="104"/>
    </row>
    <row r="23" spans="1:5" ht="14.85" customHeight="1" x14ac:dyDescent="0.2">
      <c r="A23" s="112" t="s">
        <v>166</v>
      </c>
      <c r="B23" s="112"/>
      <c r="C23" s="113" t="s">
        <v>22</v>
      </c>
      <c r="D23" s="114">
        <v>1</v>
      </c>
      <c r="E23" s="114"/>
    </row>
    <row r="24" spans="1:5" ht="14.85" customHeight="1" x14ac:dyDescent="0.2">
      <c r="A24" s="112"/>
      <c r="B24" s="112"/>
      <c r="C24" s="113"/>
      <c r="D24" s="114"/>
      <c r="E24" s="114"/>
    </row>
    <row r="25" spans="1:5" ht="14.85" customHeight="1" x14ac:dyDescent="0.2">
      <c r="A25" s="112"/>
      <c r="B25" s="112"/>
      <c r="C25" s="113"/>
      <c r="D25" s="114"/>
      <c r="E25" s="114"/>
    </row>
    <row r="26" spans="1:5" ht="14.85" customHeight="1" x14ac:dyDescent="0.2">
      <c r="A26" s="108"/>
      <c r="B26" s="108"/>
      <c r="C26" s="21"/>
      <c r="D26" s="108"/>
      <c r="E26" s="108"/>
    </row>
    <row r="27" spans="1:5" ht="14.85" customHeight="1" x14ac:dyDescent="0.2">
      <c r="A27" s="109"/>
      <c r="B27" s="109"/>
      <c r="C27" s="10"/>
      <c r="D27" s="109"/>
      <c r="E27" s="109"/>
    </row>
    <row r="28" spans="1:5" ht="14.85" customHeight="1" x14ac:dyDescent="0.2">
      <c r="A28" s="12"/>
      <c r="B28" s="12"/>
      <c r="C28" s="11"/>
      <c r="D28" s="13"/>
      <c r="E28" s="13"/>
    </row>
    <row r="29" spans="1:5" ht="14.85" customHeight="1" x14ac:dyDescent="0.2">
      <c r="A29" s="95" t="s">
        <v>117</v>
      </c>
      <c r="B29" s="95"/>
      <c r="C29" s="95"/>
      <c r="D29" s="95"/>
      <c r="E29" s="95"/>
    </row>
    <row r="30" spans="1:5" ht="14.85" customHeight="1" x14ac:dyDescent="0.2">
      <c r="A30" s="14"/>
      <c r="B30" s="14"/>
      <c r="C30" s="14"/>
      <c r="D30" s="14"/>
      <c r="E30" s="14"/>
    </row>
    <row r="31" spans="1:5" ht="26.85" customHeight="1" x14ac:dyDescent="0.2">
      <c r="A31" s="110" t="s">
        <v>23</v>
      </c>
      <c r="B31" s="110"/>
      <c r="C31" s="72"/>
      <c r="D31" s="72"/>
      <c r="E31" s="73"/>
    </row>
    <row r="32" spans="1:5" ht="39" customHeight="1" x14ac:dyDescent="0.2">
      <c r="A32" s="106" t="s">
        <v>135</v>
      </c>
      <c r="B32" s="106"/>
      <c r="C32" s="106"/>
      <c r="D32" s="106"/>
      <c r="E32" s="106"/>
    </row>
    <row r="33" spans="1:5" ht="14.85" customHeight="1" x14ac:dyDescent="0.2">
      <c r="A33" s="107" t="s">
        <v>24</v>
      </c>
      <c r="B33" s="107"/>
      <c r="C33" s="107"/>
      <c r="D33" s="107"/>
      <c r="E33" s="107"/>
    </row>
    <row r="34" spans="1:5" ht="14.85" customHeight="1" x14ac:dyDescent="0.2">
      <c r="A34" s="43">
        <v>1</v>
      </c>
      <c r="B34" s="90" t="s">
        <v>180</v>
      </c>
      <c r="C34" s="90"/>
      <c r="D34" s="90"/>
      <c r="E34" s="45" t="s">
        <v>163</v>
      </c>
    </row>
    <row r="35" spans="1:5" ht="14.85" customHeight="1" x14ac:dyDescent="0.2">
      <c r="A35" s="43">
        <v>2</v>
      </c>
      <c r="B35" s="90" t="s">
        <v>25</v>
      </c>
      <c r="C35" s="90"/>
      <c r="D35" s="90"/>
      <c r="E35" s="48">
        <v>1859.5</v>
      </c>
    </row>
    <row r="36" spans="1:5" ht="14.25" x14ac:dyDescent="0.2">
      <c r="A36" s="43">
        <v>3</v>
      </c>
      <c r="B36" s="90" t="s">
        <v>26</v>
      </c>
      <c r="C36" s="90"/>
      <c r="D36" s="90"/>
      <c r="E36" s="68" t="s">
        <v>167</v>
      </c>
    </row>
    <row r="37" spans="1:5" ht="14.25" x14ac:dyDescent="0.2">
      <c r="A37" s="43">
        <v>4</v>
      </c>
      <c r="B37" s="90" t="s">
        <v>27</v>
      </c>
      <c r="C37" s="90"/>
      <c r="D37" s="90"/>
      <c r="E37" s="49">
        <v>45658</v>
      </c>
    </row>
    <row r="38" spans="1:5" ht="26.25" customHeight="1" x14ac:dyDescent="0.2">
      <c r="A38" s="105" t="s">
        <v>28</v>
      </c>
      <c r="B38" s="105"/>
      <c r="C38" s="105"/>
      <c r="D38" s="105"/>
      <c r="E38" s="105"/>
    </row>
    <row r="39" spans="1:5" ht="14.85" customHeight="1" x14ac:dyDescent="0.2">
      <c r="A39" s="16"/>
      <c r="B39" s="16"/>
      <c r="C39" s="16"/>
      <c r="D39" s="16"/>
      <c r="E39" s="16"/>
    </row>
    <row r="40" spans="1:5" ht="14.85" customHeight="1" x14ac:dyDescent="0.2">
      <c r="A40" s="95" t="s">
        <v>29</v>
      </c>
      <c r="B40" s="95"/>
      <c r="C40" s="95"/>
      <c r="D40" s="95"/>
      <c r="E40" s="95"/>
    </row>
    <row r="41" spans="1:5" ht="14.85" customHeight="1" x14ac:dyDescent="0.2">
      <c r="A41" s="46">
        <v>1</v>
      </c>
      <c r="B41" s="98" t="s">
        <v>30</v>
      </c>
      <c r="C41" s="98"/>
      <c r="D41" s="98"/>
      <c r="E41" s="26" t="s">
        <v>31</v>
      </c>
    </row>
    <row r="42" spans="1:5" ht="14.85" customHeight="1" x14ac:dyDescent="0.2">
      <c r="A42" s="27" t="s">
        <v>9</v>
      </c>
      <c r="B42" s="93" t="s">
        <v>32</v>
      </c>
      <c r="C42" s="93"/>
      <c r="D42" s="93"/>
      <c r="E42" s="50">
        <f>E35</f>
        <v>1859.5</v>
      </c>
    </row>
    <row r="43" spans="1:5" ht="14.85" customHeight="1" x14ac:dyDescent="0.2">
      <c r="A43" s="27" t="s">
        <v>11</v>
      </c>
      <c r="B43" s="93" t="s">
        <v>33</v>
      </c>
      <c r="C43" s="93"/>
      <c r="D43" s="93"/>
      <c r="E43" s="54">
        <v>0</v>
      </c>
    </row>
    <row r="44" spans="1:5" ht="14.85" customHeight="1" x14ac:dyDescent="0.2">
      <c r="A44" s="27" t="s">
        <v>13</v>
      </c>
      <c r="B44" s="93" t="s">
        <v>34</v>
      </c>
      <c r="C44" s="93"/>
      <c r="D44" s="93"/>
      <c r="E44" s="54">
        <v>0</v>
      </c>
    </row>
    <row r="45" spans="1:5" ht="14.85" customHeight="1" x14ac:dyDescent="0.2">
      <c r="A45" s="27" t="s">
        <v>15</v>
      </c>
      <c r="B45" s="93" t="s">
        <v>35</v>
      </c>
      <c r="C45" s="93"/>
      <c r="D45" s="93"/>
      <c r="E45" s="54">
        <v>0</v>
      </c>
    </row>
    <row r="46" spans="1:5" ht="14.85" customHeight="1" x14ac:dyDescent="0.2">
      <c r="A46" s="27" t="s">
        <v>36</v>
      </c>
      <c r="B46" s="93" t="s">
        <v>37</v>
      </c>
      <c r="C46" s="93"/>
      <c r="D46" s="93"/>
      <c r="E46" s="54">
        <v>0</v>
      </c>
    </row>
    <row r="47" spans="1:5" ht="14.85" customHeight="1" x14ac:dyDescent="0.2">
      <c r="A47" s="27" t="s">
        <v>38</v>
      </c>
      <c r="B47" s="93" t="s">
        <v>39</v>
      </c>
      <c r="C47" s="93"/>
      <c r="D47" s="93"/>
      <c r="E47" s="54">
        <v>0</v>
      </c>
    </row>
    <row r="48" spans="1:5" ht="14.85" customHeight="1" x14ac:dyDescent="0.2">
      <c r="A48" s="27" t="s">
        <v>40</v>
      </c>
      <c r="B48" s="93" t="s">
        <v>41</v>
      </c>
      <c r="C48" s="93"/>
      <c r="D48" s="93"/>
      <c r="E48" s="54">
        <v>0</v>
      </c>
    </row>
    <row r="49" spans="1:5" ht="14.85" customHeight="1" x14ac:dyDescent="0.2">
      <c r="A49" s="27" t="s">
        <v>42</v>
      </c>
      <c r="B49" s="93" t="s">
        <v>43</v>
      </c>
      <c r="C49" s="93"/>
      <c r="D49" s="93"/>
      <c r="E49" s="54">
        <v>0</v>
      </c>
    </row>
    <row r="50" spans="1:5" ht="14.85" customHeight="1" x14ac:dyDescent="0.2">
      <c r="A50" s="104" t="s">
        <v>44</v>
      </c>
      <c r="B50" s="104"/>
      <c r="C50" s="104"/>
      <c r="D50" s="104"/>
      <c r="E50" s="52">
        <f>SUM(E42:E49)</f>
        <v>1859.5</v>
      </c>
    </row>
    <row r="51" spans="1:5" ht="14.85" customHeight="1" x14ac:dyDescent="0.2">
      <c r="A51" s="97"/>
      <c r="B51" s="97"/>
      <c r="C51" s="97"/>
      <c r="D51" s="97"/>
      <c r="E51" s="97"/>
    </row>
    <row r="52" spans="1:5" ht="14.85" customHeight="1" x14ac:dyDescent="0.2">
      <c r="A52" s="95" t="s">
        <v>45</v>
      </c>
      <c r="B52" s="95"/>
      <c r="C52" s="95"/>
      <c r="D52" s="95"/>
      <c r="E52" s="95"/>
    </row>
    <row r="53" spans="1:5" ht="26.85" customHeight="1" x14ac:dyDescent="0.2">
      <c r="A53" s="46">
        <v>2</v>
      </c>
      <c r="B53" s="98" t="s">
        <v>107</v>
      </c>
      <c r="C53" s="98"/>
      <c r="D53" s="98"/>
      <c r="E53" s="26" t="s">
        <v>31</v>
      </c>
    </row>
    <row r="54" spans="1:5" ht="25.5" customHeight="1" x14ac:dyDescent="0.2">
      <c r="A54" s="53" t="s">
        <v>9</v>
      </c>
      <c r="B54" s="101" t="s">
        <v>165</v>
      </c>
      <c r="C54" s="101"/>
      <c r="D54" s="101"/>
      <c r="E54" s="84">
        <f>4*2*22-(0.06*E35)</f>
        <v>64.430000000000007</v>
      </c>
    </row>
    <row r="55" spans="1:5" ht="14.85" customHeight="1" x14ac:dyDescent="0.2">
      <c r="A55" s="53" t="s">
        <v>11</v>
      </c>
      <c r="B55" s="101" t="s">
        <v>144</v>
      </c>
      <c r="C55" s="101"/>
      <c r="D55" s="101"/>
      <c r="E55" s="50">
        <v>594</v>
      </c>
    </row>
    <row r="56" spans="1:5" ht="14.85" customHeight="1" x14ac:dyDescent="0.2">
      <c r="A56" s="53" t="s">
        <v>13</v>
      </c>
      <c r="B56" s="101" t="s">
        <v>145</v>
      </c>
      <c r="C56" s="101"/>
      <c r="D56" s="101"/>
      <c r="E56" s="50">
        <v>20</v>
      </c>
    </row>
    <row r="57" spans="1:5" ht="14.85" customHeight="1" x14ac:dyDescent="0.2">
      <c r="A57" s="53" t="s">
        <v>15</v>
      </c>
      <c r="B57" s="101" t="s">
        <v>46</v>
      </c>
      <c r="C57" s="101"/>
      <c r="D57" s="101"/>
      <c r="E57" s="54">
        <v>0</v>
      </c>
    </row>
    <row r="58" spans="1:5" ht="14.85" customHeight="1" x14ac:dyDescent="0.2">
      <c r="A58" s="53" t="s">
        <v>36</v>
      </c>
      <c r="B58" s="101" t="s">
        <v>47</v>
      </c>
      <c r="C58" s="101"/>
      <c r="D58" s="101"/>
      <c r="E58" s="50">
        <v>11</v>
      </c>
    </row>
    <row r="59" spans="1:5" ht="14.85" customHeight="1" x14ac:dyDescent="0.2">
      <c r="A59" s="53" t="s">
        <v>38</v>
      </c>
      <c r="B59" s="101" t="s">
        <v>43</v>
      </c>
      <c r="C59" s="101"/>
      <c r="D59" s="101"/>
      <c r="E59" s="54">
        <v>0</v>
      </c>
    </row>
    <row r="60" spans="1:5" ht="14.85" customHeight="1" x14ac:dyDescent="0.2">
      <c r="A60" s="102" t="s">
        <v>48</v>
      </c>
      <c r="B60" s="102"/>
      <c r="C60" s="102"/>
      <c r="D60" s="102"/>
      <c r="E60" s="52">
        <f>SUM(E54:E59)</f>
        <v>689.43000000000006</v>
      </c>
    </row>
    <row r="61" spans="1:5" ht="14.85" customHeight="1" x14ac:dyDescent="0.2">
      <c r="A61" s="103" t="s">
        <v>49</v>
      </c>
      <c r="B61" s="103"/>
      <c r="C61" s="103"/>
      <c r="D61" s="103"/>
      <c r="E61" s="103"/>
    </row>
    <row r="62" spans="1:5" ht="14.85" customHeight="1" x14ac:dyDescent="0.2">
      <c r="A62" s="97"/>
      <c r="B62" s="97"/>
      <c r="C62" s="97"/>
      <c r="D62" s="97"/>
      <c r="E62" s="97"/>
    </row>
    <row r="63" spans="1:5" ht="14.85" customHeight="1" x14ac:dyDescent="0.2">
      <c r="A63" s="95" t="s">
        <v>50</v>
      </c>
      <c r="B63" s="95"/>
      <c r="C63" s="95"/>
      <c r="D63" s="95"/>
      <c r="E63" s="95"/>
    </row>
    <row r="64" spans="1:5" ht="14.85" customHeight="1" x14ac:dyDescent="0.2">
      <c r="A64" s="46">
        <v>3</v>
      </c>
      <c r="B64" s="98" t="s">
        <v>51</v>
      </c>
      <c r="C64" s="98"/>
      <c r="D64" s="98"/>
      <c r="E64" s="26" t="s">
        <v>31</v>
      </c>
    </row>
    <row r="65" spans="1:5" ht="14.85" customHeight="1" x14ac:dyDescent="0.2">
      <c r="A65" s="27" t="s">
        <v>9</v>
      </c>
      <c r="B65" s="93" t="s">
        <v>52</v>
      </c>
      <c r="C65" s="93"/>
      <c r="D65" s="93"/>
      <c r="E65" s="55">
        <f>'Res. Ins. Div.'!D10</f>
        <v>0</v>
      </c>
    </row>
    <row r="66" spans="1:5" ht="14.85" customHeight="1" x14ac:dyDescent="0.2">
      <c r="A66" s="27" t="s">
        <v>11</v>
      </c>
      <c r="B66" s="93" t="s">
        <v>53</v>
      </c>
      <c r="C66" s="93"/>
      <c r="D66" s="93"/>
      <c r="E66" s="56">
        <v>0</v>
      </c>
    </row>
    <row r="67" spans="1:5" ht="14.85" customHeight="1" x14ac:dyDescent="0.2">
      <c r="A67" s="27" t="s">
        <v>13</v>
      </c>
      <c r="B67" s="93" t="s">
        <v>54</v>
      </c>
      <c r="C67" s="93"/>
      <c r="D67" s="93"/>
      <c r="E67" s="56">
        <v>0</v>
      </c>
    </row>
    <row r="68" spans="1:5" ht="14.85" customHeight="1" x14ac:dyDescent="0.2">
      <c r="A68" s="27" t="s">
        <v>15</v>
      </c>
      <c r="B68" s="93" t="s">
        <v>43</v>
      </c>
      <c r="C68" s="93"/>
      <c r="D68" s="93"/>
      <c r="E68" s="56">
        <v>0</v>
      </c>
    </row>
    <row r="69" spans="1:5" ht="14.85" customHeight="1" x14ac:dyDescent="0.2">
      <c r="A69" s="91" t="s">
        <v>55</v>
      </c>
      <c r="B69" s="91"/>
      <c r="C69" s="91"/>
      <c r="D69" s="91"/>
      <c r="E69" s="57">
        <f>SUM(E65:E68)</f>
        <v>0</v>
      </c>
    </row>
    <row r="70" spans="1:5" ht="14.85" customHeight="1" x14ac:dyDescent="0.2">
      <c r="A70" s="100" t="s">
        <v>56</v>
      </c>
      <c r="B70" s="100"/>
      <c r="C70" s="100"/>
      <c r="D70" s="100"/>
      <c r="E70" s="100"/>
    </row>
    <row r="71" spans="1:5" ht="14.85" customHeight="1" x14ac:dyDescent="0.2">
      <c r="A71" s="97"/>
      <c r="B71" s="97"/>
      <c r="C71" s="97"/>
      <c r="D71" s="97"/>
      <c r="E71" s="97"/>
    </row>
    <row r="72" spans="1:5" ht="14.85" customHeight="1" x14ac:dyDescent="0.2">
      <c r="A72" s="95" t="s">
        <v>57</v>
      </c>
      <c r="B72" s="95"/>
      <c r="C72" s="95"/>
      <c r="D72" s="95"/>
      <c r="E72" s="95"/>
    </row>
    <row r="73" spans="1:5" ht="14.85" customHeight="1" x14ac:dyDescent="0.2">
      <c r="A73" s="99" t="s">
        <v>58</v>
      </c>
      <c r="B73" s="99"/>
      <c r="C73" s="99"/>
      <c r="D73" s="99"/>
      <c r="E73" s="99"/>
    </row>
    <row r="74" spans="1:5" ht="14.85" customHeight="1" x14ac:dyDescent="0.2">
      <c r="A74" s="46" t="s">
        <v>59</v>
      </c>
      <c r="B74" s="98" t="s">
        <v>58</v>
      </c>
      <c r="C74" s="98"/>
      <c r="D74" s="26" t="s">
        <v>60</v>
      </c>
      <c r="E74" s="26" t="s">
        <v>31</v>
      </c>
    </row>
    <row r="75" spans="1:5" ht="14.85" customHeight="1" x14ac:dyDescent="0.2">
      <c r="A75" s="27" t="s">
        <v>9</v>
      </c>
      <c r="B75" s="93" t="s">
        <v>61</v>
      </c>
      <c r="C75" s="93"/>
      <c r="D75" s="58">
        <v>0.2</v>
      </c>
      <c r="E75" s="59">
        <f>E50*D75</f>
        <v>371.90000000000003</v>
      </c>
    </row>
    <row r="76" spans="1:5" ht="14.25" x14ac:dyDescent="0.2">
      <c r="A76" s="27" t="s">
        <v>11</v>
      </c>
      <c r="B76" s="93" t="s">
        <v>62</v>
      </c>
      <c r="C76" s="93"/>
      <c r="D76" s="58">
        <v>0.08</v>
      </c>
      <c r="E76" s="59">
        <f>E50*D76</f>
        <v>148.76</v>
      </c>
    </row>
    <row r="77" spans="1:5" ht="22.5" customHeight="1" x14ac:dyDescent="0.2">
      <c r="A77" s="27" t="s">
        <v>13</v>
      </c>
      <c r="B77" s="93" t="s">
        <v>63</v>
      </c>
      <c r="C77" s="93"/>
      <c r="D77" s="60">
        <v>0.03</v>
      </c>
      <c r="E77" s="59">
        <f>E50*D77</f>
        <v>55.784999999999997</v>
      </c>
    </row>
    <row r="78" spans="1:5" ht="14.85" customHeight="1" x14ac:dyDescent="0.2">
      <c r="A78" s="27" t="s">
        <v>15</v>
      </c>
      <c r="B78" s="93" t="s">
        <v>64</v>
      </c>
      <c r="C78" s="93"/>
      <c r="D78" s="58">
        <v>2.5000000000000001E-2</v>
      </c>
      <c r="E78" s="59">
        <f>E50*D78</f>
        <v>46.487500000000004</v>
      </c>
    </row>
    <row r="79" spans="1:5" ht="14.85" customHeight="1" x14ac:dyDescent="0.2">
      <c r="A79" s="27" t="s">
        <v>36</v>
      </c>
      <c r="B79" s="93" t="s">
        <v>65</v>
      </c>
      <c r="C79" s="93"/>
      <c r="D79" s="58">
        <v>1.4999999999999999E-2</v>
      </c>
      <c r="E79" s="59">
        <f>E50*D79</f>
        <v>27.892499999999998</v>
      </c>
    </row>
    <row r="80" spans="1:5" ht="14.85" customHeight="1" x14ac:dyDescent="0.2">
      <c r="A80" s="27" t="s">
        <v>38</v>
      </c>
      <c r="B80" s="93" t="s">
        <v>66</v>
      </c>
      <c r="C80" s="93"/>
      <c r="D80" s="58">
        <v>0.01</v>
      </c>
      <c r="E80" s="59">
        <f>E50*D80</f>
        <v>18.594999999999999</v>
      </c>
    </row>
    <row r="81" spans="1:5" ht="14.85" customHeight="1" x14ac:dyDescent="0.2">
      <c r="A81" s="27" t="s">
        <v>40</v>
      </c>
      <c r="B81" s="93" t="s">
        <v>67</v>
      </c>
      <c r="C81" s="93"/>
      <c r="D81" s="58">
        <v>6.0000000000000001E-3</v>
      </c>
      <c r="E81" s="59">
        <f>E50*D81</f>
        <v>11.157</v>
      </c>
    </row>
    <row r="82" spans="1:5" ht="14.85" customHeight="1" x14ac:dyDescent="0.2">
      <c r="A82" s="27" t="s">
        <v>42</v>
      </c>
      <c r="B82" s="93" t="s">
        <v>68</v>
      </c>
      <c r="C82" s="93"/>
      <c r="D82" s="58">
        <v>2E-3</v>
      </c>
      <c r="E82" s="59">
        <f>E50*D82</f>
        <v>3.7189999999999999</v>
      </c>
    </row>
    <row r="83" spans="1:5" ht="14.25" x14ac:dyDescent="0.2">
      <c r="A83" s="91" t="s">
        <v>69</v>
      </c>
      <c r="B83" s="91"/>
      <c r="C83" s="91"/>
      <c r="D83" s="61">
        <f>SUM(D75:D82)</f>
        <v>0.3680000000000001</v>
      </c>
      <c r="E83" s="57">
        <f>SUM(E75:E82)</f>
        <v>684.29600000000016</v>
      </c>
    </row>
    <row r="84" spans="1:5" ht="23.25" customHeight="1" x14ac:dyDescent="0.2">
      <c r="A84" s="100" t="s">
        <v>70</v>
      </c>
      <c r="B84" s="100"/>
      <c r="C84" s="100"/>
      <c r="D84" s="100"/>
      <c r="E84" s="100"/>
    </row>
    <row r="85" spans="1:5" ht="14.85" customHeight="1" x14ac:dyDescent="0.2">
      <c r="A85" s="94" t="s">
        <v>71</v>
      </c>
      <c r="B85" s="94"/>
      <c r="C85" s="94"/>
      <c r="D85" s="94"/>
      <c r="E85" s="94"/>
    </row>
    <row r="86" spans="1:5" ht="14.85" customHeight="1" x14ac:dyDescent="0.2">
      <c r="A86" s="97"/>
      <c r="B86" s="97"/>
      <c r="C86" s="97"/>
      <c r="D86" s="97"/>
      <c r="E86" s="97"/>
    </row>
    <row r="87" spans="1:5" ht="14.85" customHeight="1" x14ac:dyDescent="0.2">
      <c r="A87" s="99" t="s">
        <v>72</v>
      </c>
      <c r="B87" s="99"/>
      <c r="C87" s="99"/>
      <c r="D87" s="99"/>
      <c r="E87" s="99"/>
    </row>
    <row r="88" spans="1:5" ht="14.85" customHeight="1" x14ac:dyDescent="0.2">
      <c r="A88" s="46" t="s">
        <v>11</v>
      </c>
      <c r="B88" s="98" t="s">
        <v>72</v>
      </c>
      <c r="C88" s="98"/>
      <c r="D88" s="26" t="s">
        <v>60</v>
      </c>
      <c r="E88" s="26" t="s">
        <v>31</v>
      </c>
    </row>
    <row r="89" spans="1:5" ht="14.85" customHeight="1" x14ac:dyDescent="0.2">
      <c r="A89" s="27" t="s">
        <v>9</v>
      </c>
      <c r="B89" s="93" t="s">
        <v>73</v>
      </c>
      <c r="C89" s="93"/>
      <c r="D89" s="69">
        <v>8.3299999999999999E-2</v>
      </c>
      <c r="E89" s="59">
        <f>E50*D89</f>
        <v>154.89635000000001</v>
      </c>
    </row>
    <row r="90" spans="1:5" ht="14.85" customHeight="1" x14ac:dyDescent="0.2">
      <c r="A90" s="27" t="s">
        <v>11</v>
      </c>
      <c r="B90" s="93" t="s">
        <v>146</v>
      </c>
      <c r="C90" s="93"/>
      <c r="D90" s="69">
        <v>0.1203</v>
      </c>
      <c r="E90" s="59">
        <f>E50*D90</f>
        <v>223.69785000000002</v>
      </c>
    </row>
    <row r="91" spans="1:5" ht="14.85" customHeight="1" x14ac:dyDescent="0.2">
      <c r="A91" s="27" t="s">
        <v>13</v>
      </c>
      <c r="B91" s="93" t="s">
        <v>74</v>
      </c>
      <c r="C91" s="93"/>
      <c r="D91" s="69">
        <v>3.7000000000000002E-3</v>
      </c>
      <c r="E91" s="59">
        <f>D91*E50</f>
        <v>6.8801500000000004</v>
      </c>
    </row>
    <row r="92" spans="1:5" ht="14.85" customHeight="1" x14ac:dyDescent="0.2">
      <c r="A92" s="27" t="s">
        <v>15</v>
      </c>
      <c r="B92" s="93" t="s">
        <v>75</v>
      </c>
      <c r="C92" s="93"/>
      <c r="D92" s="69">
        <v>1.8499999999999999E-2</v>
      </c>
      <c r="E92" s="59">
        <f>E50*D92</f>
        <v>34.400749999999995</v>
      </c>
    </row>
    <row r="93" spans="1:5" ht="14.85" customHeight="1" x14ac:dyDescent="0.2">
      <c r="A93" s="27" t="s">
        <v>36</v>
      </c>
      <c r="B93" s="93" t="s">
        <v>76</v>
      </c>
      <c r="C93" s="93"/>
      <c r="D93" s="69">
        <v>1.2999999999999999E-2</v>
      </c>
      <c r="E93" s="59">
        <f>E50*D93</f>
        <v>24.173500000000001</v>
      </c>
    </row>
    <row r="94" spans="1:5" ht="14.85" customHeight="1" x14ac:dyDescent="0.2">
      <c r="A94" s="27" t="s">
        <v>38</v>
      </c>
      <c r="B94" s="93" t="s">
        <v>77</v>
      </c>
      <c r="C94" s="93"/>
      <c r="D94" s="69">
        <v>2.9899999999999999E-2</v>
      </c>
      <c r="E94" s="59">
        <f>E50*D94</f>
        <v>55.599049999999998</v>
      </c>
    </row>
    <row r="95" spans="1:5" ht="14.85" customHeight="1" x14ac:dyDescent="0.2">
      <c r="A95" s="27" t="s">
        <v>40</v>
      </c>
      <c r="B95" s="93" t="s">
        <v>78</v>
      </c>
      <c r="C95" s="93"/>
      <c r="D95" s="69">
        <v>1.3299999999999999E-2</v>
      </c>
      <c r="E95" s="59">
        <f>E50*D95</f>
        <v>24.731349999999999</v>
      </c>
    </row>
    <row r="96" spans="1:5" ht="14.85" customHeight="1" x14ac:dyDescent="0.2">
      <c r="A96" s="91" t="s">
        <v>69</v>
      </c>
      <c r="B96" s="91"/>
      <c r="C96" s="91"/>
      <c r="D96" s="61">
        <f>SUM(D89:D95)</f>
        <v>0.28199999999999997</v>
      </c>
      <c r="E96" s="57">
        <f>SUM(E89:E95)</f>
        <v>524.37900000000002</v>
      </c>
    </row>
    <row r="97" spans="1:5" ht="14.85" customHeight="1" x14ac:dyDescent="0.2">
      <c r="A97" s="97"/>
      <c r="B97" s="97"/>
      <c r="C97" s="97"/>
      <c r="D97" s="97"/>
      <c r="E97" s="97"/>
    </row>
    <row r="98" spans="1:5" ht="14.85" customHeight="1" x14ac:dyDescent="0.2">
      <c r="A98" s="99" t="s">
        <v>79</v>
      </c>
      <c r="B98" s="99"/>
      <c r="C98" s="99"/>
      <c r="D98" s="99"/>
      <c r="E98" s="99"/>
    </row>
    <row r="99" spans="1:5" ht="14.85" customHeight="1" x14ac:dyDescent="0.2">
      <c r="A99" s="46" t="s">
        <v>13</v>
      </c>
      <c r="B99" s="98" t="s">
        <v>79</v>
      </c>
      <c r="C99" s="98"/>
      <c r="D99" s="26" t="s">
        <v>60</v>
      </c>
      <c r="E99" s="26" t="s">
        <v>31</v>
      </c>
    </row>
    <row r="100" spans="1:5" ht="14.85" customHeight="1" x14ac:dyDescent="0.2">
      <c r="A100" s="27" t="s">
        <v>9</v>
      </c>
      <c r="B100" s="93" t="s">
        <v>80</v>
      </c>
      <c r="C100" s="93"/>
      <c r="D100" s="64">
        <v>1.6500000000000001E-2</v>
      </c>
      <c r="E100" s="62">
        <f>E50*D100</f>
        <v>30.681750000000001</v>
      </c>
    </row>
    <row r="101" spans="1:5" ht="14.85" customHeight="1" x14ac:dyDescent="0.2">
      <c r="A101" s="27" t="s">
        <v>11</v>
      </c>
      <c r="B101" s="93" t="s">
        <v>81</v>
      </c>
      <c r="C101" s="93"/>
      <c r="D101" s="70">
        <v>3.7999999999999999E-2</v>
      </c>
      <c r="E101" s="62">
        <f>E50*D101</f>
        <v>70.661000000000001</v>
      </c>
    </row>
    <row r="102" spans="1:5" ht="14.85" customHeight="1" x14ac:dyDescent="0.2">
      <c r="A102" s="27" t="s">
        <v>13</v>
      </c>
      <c r="B102" s="93" t="s">
        <v>82</v>
      </c>
      <c r="C102" s="93"/>
      <c r="D102" s="70">
        <v>0.04</v>
      </c>
      <c r="E102" s="62">
        <f>E50*D102</f>
        <v>74.38</v>
      </c>
    </row>
    <row r="103" spans="1:5" ht="14.85" customHeight="1" x14ac:dyDescent="0.2">
      <c r="A103" s="91" t="s">
        <v>69</v>
      </c>
      <c r="B103" s="91"/>
      <c r="C103" s="91"/>
      <c r="D103" s="61">
        <f>SUM(D100:D102)</f>
        <v>9.4500000000000001E-2</v>
      </c>
      <c r="E103" s="57">
        <f>SUM(E100:E102)</f>
        <v>175.72274999999999</v>
      </c>
    </row>
    <row r="104" spans="1:5" ht="14.85" customHeight="1" x14ac:dyDescent="0.2">
      <c r="A104" s="18"/>
      <c r="B104" s="18"/>
      <c r="C104" s="18"/>
      <c r="D104" s="18"/>
      <c r="E104" s="18"/>
    </row>
    <row r="105" spans="1:5" ht="14.85" customHeight="1" x14ac:dyDescent="0.2">
      <c r="A105" s="99" t="s">
        <v>83</v>
      </c>
      <c r="B105" s="99"/>
      <c r="C105" s="99"/>
      <c r="D105" s="99"/>
      <c r="E105" s="99"/>
    </row>
    <row r="106" spans="1:5" ht="14.85" customHeight="1" x14ac:dyDescent="0.2">
      <c r="A106" s="46" t="s">
        <v>15</v>
      </c>
      <c r="B106" s="98" t="s">
        <v>83</v>
      </c>
      <c r="C106" s="98"/>
      <c r="D106" s="26" t="s">
        <v>60</v>
      </c>
      <c r="E106" s="26" t="s">
        <v>31</v>
      </c>
    </row>
    <row r="107" spans="1:5" ht="14.85" customHeight="1" x14ac:dyDescent="0.2">
      <c r="A107" s="27" t="s">
        <v>9</v>
      </c>
      <c r="B107" s="90" t="s">
        <v>84</v>
      </c>
      <c r="C107" s="90"/>
      <c r="D107" s="63">
        <v>0.1038</v>
      </c>
      <c r="E107" s="59">
        <f>E50*D107</f>
        <v>193.01609999999999</v>
      </c>
    </row>
    <row r="108" spans="1:5" ht="14.85" customHeight="1" x14ac:dyDescent="0.2">
      <c r="A108" s="91" t="s">
        <v>69</v>
      </c>
      <c r="B108" s="91"/>
      <c r="C108" s="91"/>
      <c r="D108" s="61">
        <v>0.1038</v>
      </c>
      <c r="E108" s="57">
        <f>SUM(E107)</f>
        <v>193.01609999999999</v>
      </c>
    </row>
    <row r="109" spans="1:5" ht="14.85" customHeight="1" x14ac:dyDescent="0.2">
      <c r="A109" s="97"/>
      <c r="B109" s="97"/>
      <c r="C109" s="97"/>
      <c r="D109" s="97"/>
      <c r="E109" s="97"/>
    </row>
    <row r="110" spans="1:5" ht="14.85" customHeight="1" x14ac:dyDescent="0.2">
      <c r="A110" s="95" t="s">
        <v>85</v>
      </c>
      <c r="B110" s="95"/>
      <c r="C110" s="95"/>
      <c r="D110" s="95"/>
      <c r="E110" s="95"/>
    </row>
    <row r="111" spans="1:5" ht="14.85" customHeight="1" x14ac:dyDescent="0.2">
      <c r="A111" s="46">
        <v>4</v>
      </c>
      <c r="B111" s="92" t="s">
        <v>86</v>
      </c>
      <c r="C111" s="92"/>
      <c r="D111" s="47" t="s">
        <v>60</v>
      </c>
      <c r="E111" s="26" t="s">
        <v>31</v>
      </c>
    </row>
    <row r="112" spans="1:5" ht="14.85" customHeight="1" x14ac:dyDescent="0.2">
      <c r="A112" s="27" t="s">
        <v>59</v>
      </c>
      <c r="B112" s="93" t="s">
        <v>58</v>
      </c>
      <c r="C112" s="93"/>
      <c r="D112" s="64">
        <v>0.36799999999999999</v>
      </c>
      <c r="E112" s="59">
        <f>E83</f>
        <v>684.29600000000016</v>
      </c>
    </row>
    <row r="113" spans="1:5" ht="14.85" customHeight="1" x14ac:dyDescent="0.2">
      <c r="A113" s="27" t="s">
        <v>87</v>
      </c>
      <c r="B113" s="93" t="s">
        <v>72</v>
      </c>
      <c r="C113" s="93"/>
      <c r="D113" s="64">
        <v>0.28199999999999997</v>
      </c>
      <c r="E113" s="59">
        <f>E96</f>
        <v>524.37900000000002</v>
      </c>
    </row>
    <row r="114" spans="1:5" ht="14.85" customHeight="1" x14ac:dyDescent="0.2">
      <c r="A114" s="27" t="s">
        <v>88</v>
      </c>
      <c r="B114" s="93" t="s">
        <v>79</v>
      </c>
      <c r="C114" s="93"/>
      <c r="D114" s="64">
        <v>9.4500000000000001E-2</v>
      </c>
      <c r="E114" s="59">
        <f>E103</f>
        <v>175.72274999999999</v>
      </c>
    </row>
    <row r="115" spans="1:5" ht="14.85" customHeight="1" x14ac:dyDescent="0.2">
      <c r="A115" s="27" t="s">
        <v>89</v>
      </c>
      <c r="B115" s="93" t="s">
        <v>83</v>
      </c>
      <c r="C115" s="93"/>
      <c r="D115" s="64">
        <v>0.1038</v>
      </c>
      <c r="E115" s="59">
        <f>E108</f>
        <v>193.01609999999999</v>
      </c>
    </row>
    <row r="116" spans="1:5" ht="14.85" customHeight="1" x14ac:dyDescent="0.2">
      <c r="A116" s="27" t="s">
        <v>90</v>
      </c>
      <c r="B116" s="90" t="s">
        <v>43</v>
      </c>
      <c r="C116" s="90"/>
      <c r="D116" s="65" t="s">
        <v>91</v>
      </c>
      <c r="E116" s="51">
        <v>0</v>
      </c>
    </row>
    <row r="117" spans="1:5" ht="14.85" customHeight="1" x14ac:dyDescent="0.2">
      <c r="A117" s="91" t="s">
        <v>69</v>
      </c>
      <c r="B117" s="91"/>
      <c r="C117" s="91"/>
      <c r="D117" s="61">
        <v>0.84830000000000005</v>
      </c>
      <c r="E117" s="57">
        <f>SUM(E112:E116)</f>
        <v>1577.4138500000001</v>
      </c>
    </row>
    <row r="118" spans="1:5" ht="14.85" customHeight="1" x14ac:dyDescent="0.2">
      <c r="A118" s="97"/>
      <c r="B118" s="97"/>
      <c r="C118" s="97"/>
      <c r="D118" s="97"/>
      <c r="E118" s="97"/>
    </row>
    <row r="119" spans="1:5" ht="14.85" customHeight="1" x14ac:dyDescent="0.2">
      <c r="A119" s="95" t="s">
        <v>92</v>
      </c>
      <c r="B119" s="95"/>
      <c r="C119" s="95"/>
      <c r="D119" s="95"/>
      <c r="E119" s="95"/>
    </row>
    <row r="120" spans="1:5" ht="14.85" customHeight="1" x14ac:dyDescent="0.2">
      <c r="A120" s="46">
        <v>5</v>
      </c>
      <c r="B120" s="98" t="s">
        <v>93</v>
      </c>
      <c r="C120" s="98"/>
      <c r="D120" s="26" t="s">
        <v>60</v>
      </c>
      <c r="E120" s="26" t="s">
        <v>31</v>
      </c>
    </row>
    <row r="121" spans="1:5" ht="14.85" customHeight="1" x14ac:dyDescent="0.2">
      <c r="A121" s="27" t="s">
        <v>9</v>
      </c>
      <c r="B121" s="93" t="s">
        <v>108</v>
      </c>
      <c r="C121" s="93"/>
      <c r="D121" s="71">
        <v>0.03</v>
      </c>
      <c r="E121" s="62">
        <f>E137*D121</f>
        <v>123.79031550000001</v>
      </c>
    </row>
    <row r="122" spans="1:5" ht="14.85" customHeight="1" x14ac:dyDescent="0.2">
      <c r="A122" s="27" t="s">
        <v>15</v>
      </c>
      <c r="B122" s="93" t="s">
        <v>94</v>
      </c>
      <c r="C122" s="93"/>
      <c r="D122" s="64">
        <v>9.2499999999999999E-2</v>
      </c>
      <c r="E122" s="62">
        <f>(E137+E121+E124)*9.25/85.75</f>
        <v>488.69264658266769</v>
      </c>
    </row>
    <row r="123" spans="1:5" ht="14.85" customHeight="1" x14ac:dyDescent="0.2">
      <c r="A123" s="27" t="s">
        <v>36</v>
      </c>
      <c r="B123" s="93" t="s">
        <v>95</v>
      </c>
      <c r="C123" s="93"/>
      <c r="D123" s="64">
        <v>0.05</v>
      </c>
      <c r="E123" s="62">
        <f>(E137+E121+E124)*5/85.75</f>
        <v>264.15818734198251</v>
      </c>
    </row>
    <row r="124" spans="1:5" ht="14.85" customHeight="1" x14ac:dyDescent="0.2">
      <c r="A124" s="27" t="s">
        <v>38</v>
      </c>
      <c r="B124" s="93" t="s">
        <v>96</v>
      </c>
      <c r="C124" s="93"/>
      <c r="D124" s="64">
        <v>6.7900000000000002E-2</v>
      </c>
      <c r="E124" s="62">
        <f>E137*D124</f>
        <v>280.17874741500003</v>
      </c>
    </row>
    <row r="125" spans="1:5" ht="14.85" customHeight="1" x14ac:dyDescent="0.2">
      <c r="A125" s="91" t="s">
        <v>69</v>
      </c>
      <c r="B125" s="91"/>
      <c r="C125" s="91"/>
      <c r="D125" s="61">
        <f>SUM(D121:D124)</f>
        <v>0.2404</v>
      </c>
      <c r="E125" s="66">
        <f>SUM(E121:E124)</f>
        <v>1156.8198968396503</v>
      </c>
    </row>
    <row r="126" spans="1:5" ht="14.85" customHeight="1" x14ac:dyDescent="0.2">
      <c r="A126" s="94" t="s">
        <v>97</v>
      </c>
      <c r="B126" s="94"/>
      <c r="C126" s="94"/>
      <c r="D126" s="94"/>
      <c r="E126" s="94"/>
    </row>
    <row r="127" spans="1:5" ht="14.85" customHeight="1" x14ac:dyDescent="0.2">
      <c r="A127" s="94" t="s">
        <v>98</v>
      </c>
      <c r="B127" s="94"/>
      <c r="C127" s="94"/>
      <c r="D127" s="94"/>
      <c r="E127" s="94"/>
    </row>
    <row r="128" spans="1:5" ht="14.85" customHeight="1" x14ac:dyDescent="0.2">
      <c r="A128" s="17"/>
      <c r="B128" s="17"/>
      <c r="C128" s="17"/>
      <c r="D128" s="17"/>
      <c r="E128" s="17"/>
    </row>
    <row r="129" spans="1:5" ht="14.85" customHeight="1" x14ac:dyDescent="0.2">
      <c r="A129" s="95" t="s">
        <v>99</v>
      </c>
      <c r="B129" s="95"/>
      <c r="C129" s="95"/>
      <c r="D129" s="95"/>
      <c r="E129" s="95"/>
    </row>
    <row r="130" spans="1:5" ht="14.85" customHeight="1" x14ac:dyDescent="0.2">
      <c r="A130" s="96" t="s">
        <v>100</v>
      </c>
      <c r="B130" s="96"/>
      <c r="C130" s="96"/>
      <c r="D130" s="96"/>
      <c r="E130" s="96"/>
    </row>
    <row r="131" spans="1:5" ht="14.85" customHeight="1" x14ac:dyDescent="0.2">
      <c r="A131" s="3"/>
      <c r="B131" s="3"/>
      <c r="C131" s="3"/>
      <c r="D131" s="3"/>
      <c r="E131" s="3"/>
    </row>
    <row r="132" spans="1:5" ht="14.85" customHeight="1" x14ac:dyDescent="0.2">
      <c r="A132" s="92" t="s">
        <v>101</v>
      </c>
      <c r="B132" s="92"/>
      <c r="C132" s="92"/>
      <c r="D132" s="92"/>
      <c r="E132" s="26" t="s">
        <v>31</v>
      </c>
    </row>
    <row r="133" spans="1:5" ht="14.85" customHeight="1" x14ac:dyDescent="0.2">
      <c r="A133" s="27" t="s">
        <v>9</v>
      </c>
      <c r="B133" s="90" t="s">
        <v>102</v>
      </c>
      <c r="C133" s="90"/>
      <c r="D133" s="90"/>
      <c r="E133" s="59">
        <f>E50</f>
        <v>1859.5</v>
      </c>
    </row>
    <row r="134" spans="1:5" ht="14.85" customHeight="1" x14ac:dyDescent="0.2">
      <c r="A134" s="27" t="s">
        <v>11</v>
      </c>
      <c r="B134" s="90" t="s">
        <v>103</v>
      </c>
      <c r="C134" s="90"/>
      <c r="D134" s="90"/>
      <c r="E134" s="59">
        <f>E60</f>
        <v>689.43000000000006</v>
      </c>
    </row>
    <row r="135" spans="1:5" ht="14.85" customHeight="1" x14ac:dyDescent="0.2">
      <c r="A135" s="27" t="s">
        <v>13</v>
      </c>
      <c r="B135" s="93" t="s">
        <v>185</v>
      </c>
      <c r="C135" s="93"/>
      <c r="D135" s="93"/>
      <c r="E135" s="59">
        <f>E69</f>
        <v>0</v>
      </c>
    </row>
    <row r="136" spans="1:5" ht="14.85" customHeight="1" x14ac:dyDescent="0.2">
      <c r="A136" s="27" t="s">
        <v>15</v>
      </c>
      <c r="B136" s="90" t="s">
        <v>104</v>
      </c>
      <c r="C136" s="90"/>
      <c r="D136" s="90"/>
      <c r="E136" s="59">
        <f>E117</f>
        <v>1577.4138500000001</v>
      </c>
    </row>
    <row r="137" spans="1:5" ht="14.85" customHeight="1" x14ac:dyDescent="0.2">
      <c r="A137" s="91" t="s">
        <v>105</v>
      </c>
      <c r="B137" s="91"/>
      <c r="C137" s="91"/>
      <c r="D137" s="91"/>
      <c r="E137" s="67">
        <f>SUM(E133:E136)</f>
        <v>4126.3438500000002</v>
      </c>
    </row>
    <row r="138" spans="1:5" ht="14.85" customHeight="1" x14ac:dyDescent="0.2">
      <c r="A138" s="27" t="s">
        <v>36</v>
      </c>
      <c r="B138" s="90" t="s">
        <v>106</v>
      </c>
      <c r="C138" s="90"/>
      <c r="D138" s="90"/>
      <c r="E138" s="62">
        <f>E125</f>
        <v>1156.8198968396503</v>
      </c>
    </row>
    <row r="139" spans="1:5" ht="14.85" customHeight="1" x14ac:dyDescent="0.2">
      <c r="A139" s="91" t="s">
        <v>191</v>
      </c>
      <c r="B139" s="91"/>
      <c r="C139" s="91"/>
      <c r="D139" s="91"/>
      <c r="E139" s="57">
        <f>SUM(E137:E138)</f>
        <v>5283.1637468396502</v>
      </c>
    </row>
  </sheetData>
  <mergeCells count="135">
    <mergeCell ref="A9:B9"/>
    <mergeCell ref="C9:E9"/>
    <mergeCell ref="A10:B10"/>
    <mergeCell ref="C10:E10"/>
    <mergeCell ref="A12:E12"/>
    <mergeCell ref="A13:E13"/>
    <mergeCell ref="A1:E1"/>
    <mergeCell ref="B2:E2"/>
    <mergeCell ref="A3:E3"/>
    <mergeCell ref="A5:E5"/>
    <mergeCell ref="A6:E6"/>
    <mergeCell ref="A8:B8"/>
    <mergeCell ref="C8:E8"/>
    <mergeCell ref="A21:B22"/>
    <mergeCell ref="C21:C22"/>
    <mergeCell ref="D21:E22"/>
    <mergeCell ref="A23:B25"/>
    <mergeCell ref="C23:C25"/>
    <mergeCell ref="D23:E25"/>
    <mergeCell ref="B14:D14"/>
    <mergeCell ref="B15:D15"/>
    <mergeCell ref="B16:D16"/>
    <mergeCell ref="B17:D17"/>
    <mergeCell ref="A19:E19"/>
    <mergeCell ref="A20:E20"/>
    <mergeCell ref="A32:E32"/>
    <mergeCell ref="A33:E33"/>
    <mergeCell ref="B34:D34"/>
    <mergeCell ref="B35:D35"/>
    <mergeCell ref="B36:D36"/>
    <mergeCell ref="B37:D37"/>
    <mergeCell ref="A26:B26"/>
    <mergeCell ref="D26:E26"/>
    <mergeCell ref="A27:B27"/>
    <mergeCell ref="D27:E27"/>
    <mergeCell ref="A29:E29"/>
    <mergeCell ref="A31:B31"/>
    <mergeCell ref="B45:D45"/>
    <mergeCell ref="B46:D46"/>
    <mergeCell ref="B47:D47"/>
    <mergeCell ref="B48:D48"/>
    <mergeCell ref="B49:D49"/>
    <mergeCell ref="A50:D50"/>
    <mergeCell ref="A38:E38"/>
    <mergeCell ref="A40:E40"/>
    <mergeCell ref="B41:D41"/>
    <mergeCell ref="B42:D42"/>
    <mergeCell ref="B43:D43"/>
    <mergeCell ref="B44:D44"/>
    <mergeCell ref="B57:D57"/>
    <mergeCell ref="B58:D58"/>
    <mergeCell ref="B59:D59"/>
    <mergeCell ref="A60:D60"/>
    <mergeCell ref="A61:E61"/>
    <mergeCell ref="A62:E62"/>
    <mergeCell ref="A51:E51"/>
    <mergeCell ref="A52:E52"/>
    <mergeCell ref="B53:D53"/>
    <mergeCell ref="B54:D54"/>
    <mergeCell ref="B55:D55"/>
    <mergeCell ref="B56:D56"/>
    <mergeCell ref="A69:D69"/>
    <mergeCell ref="A70:E70"/>
    <mergeCell ref="A71:E71"/>
    <mergeCell ref="A72:E72"/>
    <mergeCell ref="A73:E73"/>
    <mergeCell ref="B74:C74"/>
    <mergeCell ref="A63:E63"/>
    <mergeCell ref="B64:D64"/>
    <mergeCell ref="B65:D65"/>
    <mergeCell ref="B66:D66"/>
    <mergeCell ref="B67:D67"/>
    <mergeCell ref="B68:D68"/>
    <mergeCell ref="B81:C81"/>
    <mergeCell ref="B82:C82"/>
    <mergeCell ref="A83:C83"/>
    <mergeCell ref="A84:E84"/>
    <mergeCell ref="A85:E85"/>
    <mergeCell ref="A86:E86"/>
    <mergeCell ref="B75:C75"/>
    <mergeCell ref="B76:C76"/>
    <mergeCell ref="B77:C77"/>
    <mergeCell ref="B78:C78"/>
    <mergeCell ref="B79:C79"/>
    <mergeCell ref="B80:C80"/>
    <mergeCell ref="B93:C93"/>
    <mergeCell ref="B94:C94"/>
    <mergeCell ref="B95:C95"/>
    <mergeCell ref="A96:C96"/>
    <mergeCell ref="A97:E97"/>
    <mergeCell ref="A98:E98"/>
    <mergeCell ref="A87:E87"/>
    <mergeCell ref="B88:C88"/>
    <mergeCell ref="B89:C89"/>
    <mergeCell ref="B90:C90"/>
    <mergeCell ref="B91:C91"/>
    <mergeCell ref="B92:C92"/>
    <mergeCell ref="B106:C106"/>
    <mergeCell ref="B107:C107"/>
    <mergeCell ref="A108:C108"/>
    <mergeCell ref="A109:E109"/>
    <mergeCell ref="A110:E110"/>
    <mergeCell ref="B111:C111"/>
    <mergeCell ref="B99:C99"/>
    <mergeCell ref="B100:C100"/>
    <mergeCell ref="B101:C101"/>
    <mergeCell ref="B102:C102"/>
    <mergeCell ref="A103:C103"/>
    <mergeCell ref="A105:E105"/>
    <mergeCell ref="A118:E118"/>
    <mergeCell ref="A119:E119"/>
    <mergeCell ref="B120:C120"/>
    <mergeCell ref="B121:C121"/>
    <mergeCell ref="B122:C122"/>
    <mergeCell ref="B123:C123"/>
    <mergeCell ref="B112:C112"/>
    <mergeCell ref="B113:C113"/>
    <mergeCell ref="B114:C114"/>
    <mergeCell ref="B115:C115"/>
    <mergeCell ref="B116:C116"/>
    <mergeCell ref="A117:C117"/>
    <mergeCell ref="B138:D138"/>
    <mergeCell ref="A139:D139"/>
    <mergeCell ref="A132:D132"/>
    <mergeCell ref="B133:D133"/>
    <mergeCell ref="B134:D134"/>
    <mergeCell ref="B135:D135"/>
    <mergeCell ref="B136:D136"/>
    <mergeCell ref="A137:D137"/>
    <mergeCell ref="B124:C124"/>
    <mergeCell ref="A125:C125"/>
    <mergeCell ref="A126:E126"/>
    <mergeCell ref="A127:E127"/>
    <mergeCell ref="A129:E129"/>
    <mergeCell ref="A130:E130"/>
  </mergeCells>
  <pageMargins left="0.70866141732283472" right="0.70866141732283472" top="0.74803149606299213" bottom="0.74803149606299213" header="0.31496062992125984" footer="0.31496062992125984"/>
  <pageSetup paperSize="9" scale="80" fitToWidth="0" fitToHeight="0" orientation="portrait" r:id="rId1"/>
  <headerFooter alignWithMargins="0"/>
  <rowBreaks count="1" manualBreakCount="1">
    <brk id="2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528E47-2AFF-4B86-ACC7-FDF802AD469C}">
  <dimension ref="A1:AMJ139"/>
  <sheetViews>
    <sheetView topLeftCell="A112" workbookViewId="0">
      <selection activeCell="E135" sqref="E135"/>
    </sheetView>
  </sheetViews>
  <sheetFormatPr defaultRowHeight="14.85" customHeight="1" x14ac:dyDescent="0.2"/>
  <cols>
    <col min="1" max="1" width="4.375" style="7" customWidth="1"/>
    <col min="2" max="2" width="33.125" style="7" customWidth="1"/>
    <col min="3" max="3" width="23.75" style="7" customWidth="1"/>
    <col min="4" max="4" width="11.875" style="7" customWidth="1"/>
    <col min="5" max="5" width="21.375" style="8" bestFit="1" customWidth="1"/>
    <col min="6" max="1024" width="10.625" style="1" customWidth="1"/>
  </cols>
  <sheetData>
    <row r="1" spans="1:5" ht="18.399999999999999" customHeight="1" x14ac:dyDescent="0.25">
      <c r="A1" s="119" t="s">
        <v>2</v>
      </c>
      <c r="B1" s="119"/>
      <c r="C1" s="119"/>
      <c r="D1" s="119"/>
      <c r="E1" s="119"/>
    </row>
    <row r="2" spans="1:5" ht="19.7" customHeight="1" x14ac:dyDescent="0.25">
      <c r="A2" s="6"/>
      <c r="B2" s="120" t="s">
        <v>164</v>
      </c>
      <c r="C2" s="120"/>
      <c r="D2" s="120"/>
      <c r="E2" s="120"/>
    </row>
    <row r="3" spans="1:5" ht="14.85" customHeight="1" x14ac:dyDescent="0.2">
      <c r="A3" s="97"/>
      <c r="B3" s="97"/>
      <c r="C3" s="97"/>
      <c r="D3" s="97"/>
      <c r="E3" s="97"/>
    </row>
    <row r="4" spans="1:5" ht="14.85" customHeight="1" x14ac:dyDescent="0.2">
      <c r="A4" s="2"/>
      <c r="B4" s="2"/>
      <c r="C4" s="2"/>
      <c r="D4" s="2"/>
      <c r="E4" s="2"/>
    </row>
    <row r="5" spans="1:5" ht="14.85" customHeight="1" x14ac:dyDescent="0.2">
      <c r="A5" s="121" t="s">
        <v>189</v>
      </c>
      <c r="B5" s="121"/>
      <c r="C5" s="121"/>
      <c r="D5" s="121"/>
      <c r="E5" s="121"/>
    </row>
    <row r="6" spans="1:5" ht="14.85" customHeight="1" x14ac:dyDescent="0.2">
      <c r="A6" s="95"/>
      <c r="B6" s="95"/>
      <c r="C6" s="95"/>
      <c r="D6" s="95"/>
      <c r="E6" s="95"/>
    </row>
    <row r="7" spans="1:5" ht="14.25" x14ac:dyDescent="0.2"/>
    <row r="8" spans="1:5" ht="14.85" customHeight="1" x14ac:dyDescent="0.2">
      <c r="A8" s="117" t="s">
        <v>3</v>
      </c>
      <c r="B8" s="117"/>
      <c r="C8" s="122" t="s">
        <v>190</v>
      </c>
      <c r="D8" s="122"/>
      <c r="E8" s="122"/>
    </row>
    <row r="9" spans="1:5" ht="14.85" customHeight="1" x14ac:dyDescent="0.2">
      <c r="A9" s="117" t="s">
        <v>4</v>
      </c>
      <c r="B9" s="117"/>
      <c r="C9" s="118" t="s">
        <v>5</v>
      </c>
      <c r="D9" s="118"/>
      <c r="E9" s="118"/>
    </row>
    <row r="10" spans="1:5" ht="14.85" customHeight="1" x14ac:dyDescent="0.2">
      <c r="A10" s="117" t="s">
        <v>6</v>
      </c>
      <c r="B10" s="117"/>
      <c r="C10" s="118" t="s">
        <v>7</v>
      </c>
      <c r="D10" s="118"/>
      <c r="E10" s="118"/>
    </row>
    <row r="11" spans="1:5" ht="14.85" customHeight="1" x14ac:dyDescent="0.2">
      <c r="A11" s="4"/>
      <c r="B11" s="4"/>
      <c r="C11" s="41"/>
      <c r="D11" s="41"/>
      <c r="E11" s="41"/>
    </row>
    <row r="12" spans="1:5" ht="14.85" customHeight="1" x14ac:dyDescent="0.2">
      <c r="A12" s="116"/>
      <c r="B12" s="116"/>
      <c r="C12" s="116"/>
      <c r="D12" s="116"/>
      <c r="E12" s="116"/>
    </row>
    <row r="13" spans="1:5" ht="14.85" customHeight="1" x14ac:dyDescent="0.2">
      <c r="A13" s="95" t="s">
        <v>8</v>
      </c>
      <c r="B13" s="95"/>
      <c r="C13" s="95"/>
      <c r="D13" s="95"/>
      <c r="E13" s="95"/>
    </row>
    <row r="14" spans="1:5" ht="14.85" customHeight="1" x14ac:dyDescent="0.2">
      <c r="A14" s="43" t="s">
        <v>9</v>
      </c>
      <c r="B14" s="115" t="s">
        <v>10</v>
      </c>
      <c r="C14" s="115"/>
      <c r="D14" s="115"/>
      <c r="E14" s="44"/>
    </row>
    <row r="15" spans="1:5" ht="14.85" customHeight="1" x14ac:dyDescent="0.2">
      <c r="A15" s="43" t="s">
        <v>11</v>
      </c>
      <c r="B15" s="115" t="s">
        <v>12</v>
      </c>
      <c r="C15" s="115"/>
      <c r="D15" s="115"/>
      <c r="E15" s="43" t="s">
        <v>163</v>
      </c>
    </row>
    <row r="16" spans="1:5" ht="14.25" x14ac:dyDescent="0.2">
      <c r="A16" s="43" t="s">
        <v>13</v>
      </c>
      <c r="B16" s="93" t="s">
        <v>14</v>
      </c>
      <c r="C16" s="93"/>
      <c r="D16" s="93"/>
      <c r="E16" s="45" t="s">
        <v>159</v>
      </c>
    </row>
    <row r="17" spans="1:5" ht="14.85" customHeight="1" x14ac:dyDescent="0.2">
      <c r="A17" s="43" t="s">
        <v>15</v>
      </c>
      <c r="B17" s="93" t="s">
        <v>16</v>
      </c>
      <c r="C17" s="93"/>
      <c r="D17" s="93"/>
      <c r="E17" s="43" t="s">
        <v>17</v>
      </c>
    </row>
    <row r="18" spans="1:5" ht="14.85" customHeight="1" x14ac:dyDescent="0.2">
      <c r="A18" s="16"/>
      <c r="B18" s="42"/>
      <c r="C18" s="42"/>
      <c r="D18" s="42"/>
      <c r="E18" s="16"/>
    </row>
    <row r="19" spans="1:5" ht="14.85" customHeight="1" x14ac:dyDescent="0.2">
      <c r="A19" s="116"/>
      <c r="B19" s="116"/>
      <c r="C19" s="116"/>
      <c r="D19" s="116"/>
      <c r="E19" s="116"/>
    </row>
    <row r="20" spans="1:5" ht="14.85" customHeight="1" x14ac:dyDescent="0.2">
      <c r="A20" s="95" t="s">
        <v>18</v>
      </c>
      <c r="B20" s="95"/>
      <c r="C20" s="95"/>
      <c r="D20" s="95"/>
      <c r="E20" s="95"/>
    </row>
    <row r="21" spans="1:5" ht="14.85" customHeight="1" x14ac:dyDescent="0.2">
      <c r="A21" s="111" t="s">
        <v>19</v>
      </c>
      <c r="B21" s="111"/>
      <c r="C21" s="104" t="s">
        <v>20</v>
      </c>
      <c r="D21" s="104" t="s">
        <v>21</v>
      </c>
      <c r="E21" s="104"/>
    </row>
    <row r="22" spans="1:5" ht="14.85" customHeight="1" x14ac:dyDescent="0.2">
      <c r="A22" s="111"/>
      <c r="B22" s="111"/>
      <c r="C22" s="104"/>
      <c r="D22" s="104"/>
      <c r="E22" s="104"/>
    </row>
    <row r="23" spans="1:5" ht="14.85" customHeight="1" x14ac:dyDescent="0.2">
      <c r="A23" s="112" t="s">
        <v>137</v>
      </c>
      <c r="B23" s="112"/>
      <c r="C23" s="113" t="s">
        <v>22</v>
      </c>
      <c r="D23" s="114">
        <v>2</v>
      </c>
      <c r="E23" s="114"/>
    </row>
    <row r="24" spans="1:5" ht="14.85" customHeight="1" x14ac:dyDescent="0.2">
      <c r="A24" s="112"/>
      <c r="B24" s="112"/>
      <c r="C24" s="113"/>
      <c r="D24" s="114"/>
      <c r="E24" s="114"/>
    </row>
    <row r="25" spans="1:5" ht="2.25" customHeight="1" x14ac:dyDescent="0.2">
      <c r="A25" s="112"/>
      <c r="B25" s="112"/>
      <c r="C25" s="113"/>
      <c r="D25" s="114"/>
      <c r="E25" s="114"/>
    </row>
    <row r="26" spans="1:5" ht="14.85" customHeight="1" x14ac:dyDescent="0.2">
      <c r="A26" s="108"/>
      <c r="B26" s="108"/>
      <c r="C26" s="21"/>
      <c r="D26" s="108"/>
      <c r="E26" s="108"/>
    </row>
    <row r="27" spans="1:5" ht="14.85" customHeight="1" x14ac:dyDescent="0.2">
      <c r="A27" s="109"/>
      <c r="B27" s="109"/>
      <c r="C27" s="10"/>
      <c r="D27" s="109"/>
      <c r="E27" s="109"/>
    </row>
    <row r="28" spans="1:5" ht="14.85" customHeight="1" x14ac:dyDescent="0.2">
      <c r="A28" s="12"/>
      <c r="B28" s="12"/>
      <c r="C28" s="11"/>
      <c r="D28" s="13"/>
      <c r="E28" s="13"/>
    </row>
    <row r="29" spans="1:5" ht="14.85" customHeight="1" x14ac:dyDescent="0.2">
      <c r="A29" s="95" t="s">
        <v>117</v>
      </c>
      <c r="B29" s="95"/>
      <c r="C29" s="95"/>
      <c r="D29" s="95"/>
      <c r="E29" s="95"/>
    </row>
    <row r="30" spans="1:5" ht="14.85" customHeight="1" x14ac:dyDescent="0.2">
      <c r="A30" s="14"/>
      <c r="B30" s="14"/>
      <c r="C30" s="14"/>
      <c r="D30" s="14"/>
      <c r="E30" s="14"/>
    </row>
    <row r="31" spans="1:5" ht="26.85" customHeight="1" x14ac:dyDescent="0.2">
      <c r="A31" s="110" t="s">
        <v>23</v>
      </c>
      <c r="B31" s="110"/>
      <c r="C31" s="72"/>
      <c r="D31" s="72"/>
      <c r="E31" s="73"/>
    </row>
    <row r="32" spans="1:5" ht="39" customHeight="1" x14ac:dyDescent="0.2">
      <c r="A32" s="106" t="s">
        <v>135</v>
      </c>
      <c r="B32" s="106"/>
      <c r="C32" s="106"/>
      <c r="D32" s="106"/>
      <c r="E32" s="106"/>
    </row>
    <row r="33" spans="1:5" ht="14.85" customHeight="1" x14ac:dyDescent="0.2">
      <c r="A33" s="107" t="s">
        <v>24</v>
      </c>
      <c r="B33" s="107"/>
      <c r="C33" s="107"/>
      <c r="D33" s="107"/>
      <c r="E33" s="107"/>
    </row>
    <row r="34" spans="1:5" ht="14.85" customHeight="1" x14ac:dyDescent="0.2">
      <c r="A34" s="43">
        <v>1</v>
      </c>
      <c r="B34" s="90" t="s">
        <v>180</v>
      </c>
      <c r="C34" s="90"/>
      <c r="D34" s="90"/>
      <c r="E34" s="45" t="s">
        <v>163</v>
      </c>
    </row>
    <row r="35" spans="1:5" ht="14.85" customHeight="1" x14ac:dyDescent="0.2">
      <c r="A35" s="43">
        <v>2</v>
      </c>
      <c r="B35" s="90" t="s">
        <v>25</v>
      </c>
      <c r="C35" s="90"/>
      <c r="D35" s="90"/>
      <c r="E35" s="48">
        <v>2650</v>
      </c>
    </row>
    <row r="36" spans="1:5" ht="25.5" x14ac:dyDescent="0.2">
      <c r="A36" s="43">
        <v>3</v>
      </c>
      <c r="B36" s="90" t="s">
        <v>26</v>
      </c>
      <c r="C36" s="90"/>
      <c r="D36" s="90"/>
      <c r="E36" s="68" t="s">
        <v>136</v>
      </c>
    </row>
    <row r="37" spans="1:5" ht="14.25" x14ac:dyDescent="0.2">
      <c r="A37" s="43">
        <v>4</v>
      </c>
      <c r="B37" s="90" t="s">
        <v>27</v>
      </c>
      <c r="C37" s="90"/>
      <c r="D37" s="90"/>
      <c r="E37" s="49">
        <v>45658</v>
      </c>
    </row>
    <row r="38" spans="1:5" ht="26.25" customHeight="1" x14ac:dyDescent="0.2">
      <c r="A38" s="105" t="s">
        <v>28</v>
      </c>
      <c r="B38" s="105"/>
      <c r="C38" s="105"/>
      <c r="D38" s="105"/>
      <c r="E38" s="105"/>
    </row>
    <row r="39" spans="1:5" ht="14.85" customHeight="1" x14ac:dyDescent="0.2">
      <c r="A39" s="16"/>
      <c r="B39" s="16"/>
      <c r="C39" s="16"/>
      <c r="D39" s="16"/>
      <c r="E39" s="16"/>
    </row>
    <row r="40" spans="1:5" ht="14.85" customHeight="1" x14ac:dyDescent="0.2">
      <c r="A40" s="95" t="s">
        <v>29</v>
      </c>
      <c r="B40" s="95"/>
      <c r="C40" s="95"/>
      <c r="D40" s="95"/>
      <c r="E40" s="95"/>
    </row>
    <row r="41" spans="1:5" ht="14.85" customHeight="1" x14ac:dyDescent="0.2">
      <c r="A41" s="46">
        <v>1</v>
      </c>
      <c r="B41" s="98" t="s">
        <v>30</v>
      </c>
      <c r="C41" s="98"/>
      <c r="D41" s="98"/>
      <c r="E41" s="26" t="s">
        <v>31</v>
      </c>
    </row>
    <row r="42" spans="1:5" ht="14.85" customHeight="1" x14ac:dyDescent="0.2">
      <c r="A42" s="27" t="s">
        <v>9</v>
      </c>
      <c r="B42" s="93" t="s">
        <v>32</v>
      </c>
      <c r="C42" s="93"/>
      <c r="D42" s="93"/>
      <c r="E42" s="50">
        <f>E35</f>
        <v>2650</v>
      </c>
    </row>
    <row r="43" spans="1:5" ht="14.85" customHeight="1" x14ac:dyDescent="0.2">
      <c r="A43" s="27" t="s">
        <v>11</v>
      </c>
      <c r="B43" s="93" t="s">
        <v>33</v>
      </c>
      <c r="C43" s="93"/>
      <c r="D43" s="93"/>
      <c r="E43" s="54">
        <v>0</v>
      </c>
    </row>
    <row r="44" spans="1:5" ht="14.85" customHeight="1" x14ac:dyDescent="0.2">
      <c r="A44" s="27" t="s">
        <v>13</v>
      </c>
      <c r="B44" s="93" t="s">
        <v>34</v>
      </c>
      <c r="C44" s="93"/>
      <c r="D44" s="93"/>
      <c r="E44" s="54">
        <v>0</v>
      </c>
    </row>
    <row r="45" spans="1:5" ht="14.85" customHeight="1" x14ac:dyDescent="0.2">
      <c r="A45" s="27" t="s">
        <v>15</v>
      </c>
      <c r="B45" s="93" t="s">
        <v>35</v>
      </c>
      <c r="C45" s="93"/>
      <c r="D45" s="93"/>
      <c r="E45" s="54">
        <v>0</v>
      </c>
    </row>
    <row r="46" spans="1:5" ht="14.85" customHeight="1" x14ac:dyDescent="0.2">
      <c r="A46" s="27" t="s">
        <v>36</v>
      </c>
      <c r="B46" s="93" t="s">
        <v>37</v>
      </c>
      <c r="C46" s="93"/>
      <c r="D46" s="93"/>
      <c r="E46" s="54">
        <v>0</v>
      </c>
    </row>
    <row r="47" spans="1:5" ht="14.85" customHeight="1" x14ac:dyDescent="0.2">
      <c r="A47" s="27" t="s">
        <v>38</v>
      </c>
      <c r="B47" s="93" t="s">
        <v>39</v>
      </c>
      <c r="C47" s="93"/>
      <c r="D47" s="93"/>
      <c r="E47" s="54">
        <v>0</v>
      </c>
    </row>
    <row r="48" spans="1:5" ht="14.85" customHeight="1" x14ac:dyDescent="0.2">
      <c r="A48" s="27" t="s">
        <v>40</v>
      </c>
      <c r="B48" s="93" t="s">
        <v>41</v>
      </c>
      <c r="C48" s="93"/>
      <c r="D48" s="93"/>
      <c r="E48" s="54">
        <v>0</v>
      </c>
    </row>
    <row r="49" spans="1:5" ht="14.85" customHeight="1" x14ac:dyDescent="0.2">
      <c r="A49" s="27" t="s">
        <v>42</v>
      </c>
      <c r="B49" s="93" t="s">
        <v>43</v>
      </c>
      <c r="C49" s="93"/>
      <c r="D49" s="93"/>
      <c r="E49" s="54">
        <v>0</v>
      </c>
    </row>
    <row r="50" spans="1:5" ht="14.85" customHeight="1" x14ac:dyDescent="0.2">
      <c r="A50" s="104" t="s">
        <v>44</v>
      </c>
      <c r="B50" s="104"/>
      <c r="C50" s="104"/>
      <c r="D50" s="104"/>
      <c r="E50" s="52">
        <f>SUM(E42:E49)</f>
        <v>2650</v>
      </c>
    </row>
    <row r="51" spans="1:5" ht="14.85" customHeight="1" x14ac:dyDescent="0.2">
      <c r="A51" s="97"/>
      <c r="B51" s="97"/>
      <c r="C51" s="97"/>
      <c r="D51" s="97"/>
      <c r="E51" s="97"/>
    </row>
    <row r="52" spans="1:5" ht="14.85" customHeight="1" x14ac:dyDescent="0.2">
      <c r="A52" s="95" t="s">
        <v>45</v>
      </c>
      <c r="B52" s="95"/>
      <c r="C52" s="95"/>
      <c r="D52" s="95"/>
      <c r="E52" s="95"/>
    </row>
    <row r="53" spans="1:5" ht="26.85" customHeight="1" x14ac:dyDescent="0.2">
      <c r="A53" s="46">
        <v>2</v>
      </c>
      <c r="B53" s="98" t="s">
        <v>107</v>
      </c>
      <c r="C53" s="98"/>
      <c r="D53" s="98"/>
      <c r="E53" s="26" t="s">
        <v>31</v>
      </c>
    </row>
    <row r="54" spans="1:5" ht="27" customHeight="1" x14ac:dyDescent="0.2">
      <c r="A54" s="53" t="s">
        <v>9</v>
      </c>
      <c r="B54" s="101" t="s">
        <v>165</v>
      </c>
      <c r="C54" s="101"/>
      <c r="D54" s="101"/>
      <c r="E54" s="84">
        <f>4*2*22-(0.06*E35)</f>
        <v>17</v>
      </c>
    </row>
    <row r="55" spans="1:5" ht="14.85" customHeight="1" x14ac:dyDescent="0.2">
      <c r="A55" s="53" t="s">
        <v>11</v>
      </c>
      <c r="B55" s="101" t="s">
        <v>179</v>
      </c>
      <c r="C55" s="101"/>
      <c r="D55" s="101"/>
      <c r="E55" s="50">
        <v>594</v>
      </c>
    </row>
    <row r="56" spans="1:5" ht="14.85" customHeight="1" x14ac:dyDescent="0.2">
      <c r="A56" s="53" t="s">
        <v>13</v>
      </c>
      <c r="B56" s="101" t="s">
        <v>178</v>
      </c>
      <c r="C56" s="101"/>
      <c r="D56" s="101"/>
      <c r="E56" s="50">
        <v>20</v>
      </c>
    </row>
    <row r="57" spans="1:5" ht="14.85" customHeight="1" x14ac:dyDescent="0.2">
      <c r="A57" s="53" t="s">
        <v>15</v>
      </c>
      <c r="B57" s="101" t="s">
        <v>46</v>
      </c>
      <c r="C57" s="101"/>
      <c r="D57" s="101"/>
      <c r="E57" s="54">
        <v>0</v>
      </c>
    </row>
    <row r="58" spans="1:5" ht="14.85" customHeight="1" x14ac:dyDescent="0.2">
      <c r="A58" s="53" t="s">
        <v>36</v>
      </c>
      <c r="B58" s="101" t="s">
        <v>47</v>
      </c>
      <c r="C58" s="101"/>
      <c r="D58" s="101"/>
      <c r="E58" s="50">
        <v>11</v>
      </c>
    </row>
    <row r="59" spans="1:5" ht="14.85" customHeight="1" x14ac:dyDescent="0.2">
      <c r="A59" s="53" t="s">
        <v>38</v>
      </c>
      <c r="B59" s="101" t="s">
        <v>43</v>
      </c>
      <c r="C59" s="101"/>
      <c r="D59" s="101"/>
      <c r="E59" s="54">
        <v>0</v>
      </c>
    </row>
    <row r="60" spans="1:5" ht="14.85" customHeight="1" x14ac:dyDescent="0.2">
      <c r="A60" s="102" t="s">
        <v>48</v>
      </c>
      <c r="B60" s="102"/>
      <c r="C60" s="102"/>
      <c r="D60" s="102"/>
      <c r="E60" s="52">
        <f>SUM(E54:E59)</f>
        <v>642</v>
      </c>
    </row>
    <row r="61" spans="1:5" ht="14.85" customHeight="1" x14ac:dyDescent="0.2">
      <c r="A61" s="103" t="s">
        <v>49</v>
      </c>
      <c r="B61" s="103"/>
      <c r="C61" s="103"/>
      <c r="D61" s="103"/>
      <c r="E61" s="103"/>
    </row>
    <row r="62" spans="1:5" ht="14.85" customHeight="1" x14ac:dyDescent="0.2">
      <c r="A62" s="97"/>
      <c r="B62" s="97"/>
      <c r="C62" s="97"/>
      <c r="D62" s="97"/>
      <c r="E62" s="97"/>
    </row>
    <row r="63" spans="1:5" ht="14.85" customHeight="1" x14ac:dyDescent="0.2">
      <c r="A63" s="95" t="s">
        <v>50</v>
      </c>
      <c r="B63" s="95"/>
      <c r="C63" s="95"/>
      <c r="D63" s="95"/>
      <c r="E63" s="95"/>
    </row>
    <row r="64" spans="1:5" ht="14.85" customHeight="1" x14ac:dyDescent="0.2">
      <c r="A64" s="46">
        <v>3</v>
      </c>
      <c r="B64" s="98" t="s">
        <v>51</v>
      </c>
      <c r="C64" s="98"/>
      <c r="D64" s="98"/>
      <c r="E64" s="26" t="s">
        <v>31</v>
      </c>
    </row>
    <row r="65" spans="1:5" ht="14.85" customHeight="1" x14ac:dyDescent="0.2">
      <c r="A65" s="27" t="s">
        <v>9</v>
      </c>
      <c r="B65" s="93" t="s">
        <v>52</v>
      </c>
      <c r="C65" s="93"/>
      <c r="D65" s="93"/>
      <c r="E65" s="55">
        <f>'Res. Ins. Div.'!D11/2</f>
        <v>0</v>
      </c>
    </row>
    <row r="66" spans="1:5" ht="14.85" customHeight="1" x14ac:dyDescent="0.2">
      <c r="A66" s="27" t="s">
        <v>11</v>
      </c>
      <c r="B66" s="93" t="s">
        <v>53</v>
      </c>
      <c r="C66" s="93"/>
      <c r="D66" s="93"/>
      <c r="E66" s="56">
        <v>0</v>
      </c>
    </row>
    <row r="67" spans="1:5" ht="14.85" customHeight="1" x14ac:dyDescent="0.2">
      <c r="A67" s="27" t="s">
        <v>13</v>
      </c>
      <c r="B67" s="93" t="s">
        <v>54</v>
      </c>
      <c r="C67" s="93"/>
      <c r="D67" s="93"/>
      <c r="E67" s="56">
        <v>0</v>
      </c>
    </row>
    <row r="68" spans="1:5" ht="14.85" customHeight="1" x14ac:dyDescent="0.2">
      <c r="A68" s="27" t="s">
        <v>15</v>
      </c>
      <c r="B68" s="93" t="s">
        <v>143</v>
      </c>
      <c r="C68" s="93"/>
      <c r="D68" s="93"/>
      <c r="E68" s="55">
        <f>Diárias!F14</f>
        <v>600</v>
      </c>
    </row>
    <row r="69" spans="1:5" ht="14.85" customHeight="1" x14ac:dyDescent="0.2">
      <c r="A69" s="91" t="s">
        <v>55</v>
      </c>
      <c r="B69" s="91"/>
      <c r="C69" s="91"/>
      <c r="D69" s="91"/>
      <c r="E69" s="57">
        <f>SUM(E65:E68)</f>
        <v>600</v>
      </c>
    </row>
    <row r="70" spans="1:5" ht="14.85" customHeight="1" x14ac:dyDescent="0.2">
      <c r="A70" s="100" t="s">
        <v>56</v>
      </c>
      <c r="B70" s="100"/>
      <c r="C70" s="100"/>
      <c r="D70" s="100"/>
      <c r="E70" s="100"/>
    </row>
    <row r="71" spans="1:5" ht="14.85" customHeight="1" x14ac:dyDescent="0.2">
      <c r="A71" s="97"/>
      <c r="B71" s="97"/>
      <c r="C71" s="97"/>
      <c r="D71" s="97"/>
      <c r="E71" s="97"/>
    </row>
    <row r="72" spans="1:5" ht="14.85" customHeight="1" x14ac:dyDescent="0.2">
      <c r="A72" s="95" t="s">
        <v>57</v>
      </c>
      <c r="B72" s="95"/>
      <c r="C72" s="95"/>
      <c r="D72" s="95"/>
      <c r="E72" s="95"/>
    </row>
    <row r="73" spans="1:5" ht="14.85" customHeight="1" x14ac:dyDescent="0.2">
      <c r="A73" s="99" t="s">
        <v>58</v>
      </c>
      <c r="B73" s="99"/>
      <c r="C73" s="99"/>
      <c r="D73" s="99"/>
      <c r="E73" s="99"/>
    </row>
    <row r="74" spans="1:5" ht="14.85" customHeight="1" x14ac:dyDescent="0.2">
      <c r="A74" s="46" t="s">
        <v>59</v>
      </c>
      <c r="B74" s="98" t="s">
        <v>58</v>
      </c>
      <c r="C74" s="98"/>
      <c r="D74" s="26" t="s">
        <v>60</v>
      </c>
      <c r="E74" s="26" t="s">
        <v>31</v>
      </c>
    </row>
    <row r="75" spans="1:5" ht="14.85" customHeight="1" x14ac:dyDescent="0.2">
      <c r="A75" s="27" t="s">
        <v>9</v>
      </c>
      <c r="B75" s="93" t="s">
        <v>61</v>
      </c>
      <c r="C75" s="93"/>
      <c r="D75" s="58">
        <v>0.2</v>
      </c>
      <c r="E75" s="59">
        <f>E50*D75</f>
        <v>530</v>
      </c>
    </row>
    <row r="76" spans="1:5" ht="14.25" x14ac:dyDescent="0.2">
      <c r="A76" s="27" t="s">
        <v>11</v>
      </c>
      <c r="B76" s="93" t="s">
        <v>62</v>
      </c>
      <c r="C76" s="93"/>
      <c r="D76" s="58">
        <v>0.08</v>
      </c>
      <c r="E76" s="59">
        <f>E50*D76</f>
        <v>212</v>
      </c>
    </row>
    <row r="77" spans="1:5" ht="22.5" customHeight="1" x14ac:dyDescent="0.2">
      <c r="A77" s="27" t="s">
        <v>13</v>
      </c>
      <c r="B77" s="93" t="s">
        <v>63</v>
      </c>
      <c r="C77" s="93"/>
      <c r="D77" s="60">
        <v>0.03</v>
      </c>
      <c r="E77" s="59">
        <f>E50*D77</f>
        <v>79.5</v>
      </c>
    </row>
    <row r="78" spans="1:5" ht="14.85" customHeight="1" x14ac:dyDescent="0.2">
      <c r="A78" s="27" t="s">
        <v>15</v>
      </c>
      <c r="B78" s="93" t="s">
        <v>64</v>
      </c>
      <c r="C78" s="93"/>
      <c r="D78" s="58">
        <v>2.5000000000000001E-2</v>
      </c>
      <c r="E78" s="59">
        <f>E50*D78</f>
        <v>66.25</v>
      </c>
    </row>
    <row r="79" spans="1:5" ht="14.85" customHeight="1" x14ac:dyDescent="0.2">
      <c r="A79" s="27" t="s">
        <v>36</v>
      </c>
      <c r="B79" s="93" t="s">
        <v>65</v>
      </c>
      <c r="C79" s="93"/>
      <c r="D79" s="58">
        <v>1.4999999999999999E-2</v>
      </c>
      <c r="E79" s="59">
        <f>E50*D79</f>
        <v>39.75</v>
      </c>
    </row>
    <row r="80" spans="1:5" ht="14.85" customHeight="1" x14ac:dyDescent="0.2">
      <c r="A80" s="27" t="s">
        <v>38</v>
      </c>
      <c r="B80" s="93" t="s">
        <v>66</v>
      </c>
      <c r="C80" s="93"/>
      <c r="D80" s="58">
        <v>0.01</v>
      </c>
      <c r="E80" s="59">
        <f>E50*D80</f>
        <v>26.5</v>
      </c>
    </row>
    <row r="81" spans="1:5" ht="14.85" customHeight="1" x14ac:dyDescent="0.2">
      <c r="A81" s="27" t="s">
        <v>40</v>
      </c>
      <c r="B81" s="93" t="s">
        <v>67</v>
      </c>
      <c r="C81" s="93"/>
      <c r="D81" s="58">
        <v>6.0000000000000001E-3</v>
      </c>
      <c r="E81" s="59">
        <f>E50*D81</f>
        <v>15.9</v>
      </c>
    </row>
    <row r="82" spans="1:5" ht="14.85" customHeight="1" x14ac:dyDescent="0.2">
      <c r="A82" s="27" t="s">
        <v>42</v>
      </c>
      <c r="B82" s="93" t="s">
        <v>68</v>
      </c>
      <c r="C82" s="93"/>
      <c r="D82" s="58">
        <v>2E-3</v>
      </c>
      <c r="E82" s="59">
        <f>E50*D82</f>
        <v>5.3</v>
      </c>
    </row>
    <row r="83" spans="1:5" ht="14.25" x14ac:dyDescent="0.2">
      <c r="A83" s="91" t="s">
        <v>69</v>
      </c>
      <c r="B83" s="91"/>
      <c r="C83" s="91"/>
      <c r="D83" s="61">
        <f>SUM(D75:D82)</f>
        <v>0.3680000000000001</v>
      </c>
      <c r="E83" s="57">
        <f>SUM(E75:E82)</f>
        <v>975.19999999999993</v>
      </c>
    </row>
    <row r="84" spans="1:5" ht="23.25" customHeight="1" x14ac:dyDescent="0.2">
      <c r="A84" s="100" t="s">
        <v>70</v>
      </c>
      <c r="B84" s="100"/>
      <c r="C84" s="100"/>
      <c r="D84" s="100"/>
      <c r="E84" s="100"/>
    </row>
    <row r="85" spans="1:5" ht="14.85" customHeight="1" x14ac:dyDescent="0.2">
      <c r="A85" s="94" t="s">
        <v>71</v>
      </c>
      <c r="B85" s="94"/>
      <c r="C85" s="94"/>
      <c r="D85" s="94"/>
      <c r="E85" s="94"/>
    </row>
    <row r="86" spans="1:5" ht="14.85" customHeight="1" x14ac:dyDescent="0.2">
      <c r="A86" s="97"/>
      <c r="B86" s="97"/>
      <c r="C86" s="97"/>
      <c r="D86" s="97"/>
      <c r="E86" s="97"/>
    </row>
    <row r="87" spans="1:5" ht="14.85" customHeight="1" x14ac:dyDescent="0.2">
      <c r="A87" s="99" t="s">
        <v>72</v>
      </c>
      <c r="B87" s="99"/>
      <c r="C87" s="99"/>
      <c r="D87" s="99"/>
      <c r="E87" s="99"/>
    </row>
    <row r="88" spans="1:5" ht="14.85" customHeight="1" x14ac:dyDescent="0.2">
      <c r="A88" s="46" t="s">
        <v>11</v>
      </c>
      <c r="B88" s="98" t="s">
        <v>72</v>
      </c>
      <c r="C88" s="98"/>
      <c r="D88" s="26" t="s">
        <v>60</v>
      </c>
      <c r="E88" s="26" t="s">
        <v>31</v>
      </c>
    </row>
    <row r="89" spans="1:5" ht="14.85" customHeight="1" x14ac:dyDescent="0.2">
      <c r="A89" s="27" t="s">
        <v>9</v>
      </c>
      <c r="B89" s="93" t="s">
        <v>73</v>
      </c>
      <c r="C89" s="93"/>
      <c r="D89" s="69">
        <v>8.3299999999999999E-2</v>
      </c>
      <c r="E89" s="59">
        <f>E50*D89</f>
        <v>220.745</v>
      </c>
    </row>
    <row r="90" spans="1:5" ht="14.85" customHeight="1" x14ac:dyDescent="0.2">
      <c r="A90" s="27" t="s">
        <v>11</v>
      </c>
      <c r="B90" s="93" t="s">
        <v>146</v>
      </c>
      <c r="C90" s="93"/>
      <c r="D90" s="69">
        <v>0.1203</v>
      </c>
      <c r="E90" s="59">
        <f>E50*D90</f>
        <v>318.79500000000002</v>
      </c>
    </row>
    <row r="91" spans="1:5" ht="14.85" customHeight="1" x14ac:dyDescent="0.2">
      <c r="A91" s="27" t="s">
        <v>13</v>
      </c>
      <c r="B91" s="93" t="s">
        <v>74</v>
      </c>
      <c r="C91" s="93"/>
      <c r="D91" s="69">
        <v>3.7000000000000002E-3</v>
      </c>
      <c r="E91" s="59">
        <f>D91*E50</f>
        <v>9.8049999999999997</v>
      </c>
    </row>
    <row r="92" spans="1:5" ht="14.85" customHeight="1" x14ac:dyDescent="0.2">
      <c r="A92" s="27" t="s">
        <v>15</v>
      </c>
      <c r="B92" s="93" t="s">
        <v>75</v>
      </c>
      <c r="C92" s="93"/>
      <c r="D92" s="69">
        <v>1.8499999999999999E-2</v>
      </c>
      <c r="E92" s="59">
        <f>E50*D92</f>
        <v>49.024999999999999</v>
      </c>
    </row>
    <row r="93" spans="1:5" ht="14.85" customHeight="1" x14ac:dyDescent="0.2">
      <c r="A93" s="27" t="s">
        <v>36</v>
      </c>
      <c r="B93" s="93" t="s">
        <v>76</v>
      </c>
      <c r="C93" s="93"/>
      <c r="D93" s="69">
        <v>1.2999999999999999E-2</v>
      </c>
      <c r="E93" s="59">
        <f>E50*D93</f>
        <v>34.449999999999996</v>
      </c>
    </row>
    <row r="94" spans="1:5" ht="14.85" customHeight="1" x14ac:dyDescent="0.2">
      <c r="A94" s="27" t="s">
        <v>38</v>
      </c>
      <c r="B94" s="93" t="s">
        <v>77</v>
      </c>
      <c r="C94" s="93"/>
      <c r="D94" s="69">
        <v>2.9899999999999999E-2</v>
      </c>
      <c r="E94" s="59">
        <f>E50*D94</f>
        <v>79.234999999999999</v>
      </c>
    </row>
    <row r="95" spans="1:5" ht="14.85" customHeight="1" x14ac:dyDescent="0.2">
      <c r="A95" s="27" t="s">
        <v>40</v>
      </c>
      <c r="B95" s="93" t="s">
        <v>78</v>
      </c>
      <c r="C95" s="93"/>
      <c r="D95" s="69">
        <v>1.3299999999999999E-2</v>
      </c>
      <c r="E95" s="59">
        <f>E50*D95</f>
        <v>35.244999999999997</v>
      </c>
    </row>
    <row r="96" spans="1:5" ht="14.85" customHeight="1" x14ac:dyDescent="0.2">
      <c r="A96" s="91" t="s">
        <v>69</v>
      </c>
      <c r="B96" s="91"/>
      <c r="C96" s="91"/>
      <c r="D96" s="61">
        <f>SUM(D89:D95)</f>
        <v>0.28199999999999997</v>
      </c>
      <c r="E96" s="57">
        <f>SUM(E89:E95)</f>
        <v>747.3</v>
      </c>
    </row>
    <row r="97" spans="1:5" ht="14.85" customHeight="1" x14ac:dyDescent="0.2">
      <c r="A97" s="97"/>
      <c r="B97" s="97"/>
      <c r="C97" s="97"/>
      <c r="D97" s="97"/>
      <c r="E97" s="97"/>
    </row>
    <row r="98" spans="1:5" ht="14.85" customHeight="1" x14ac:dyDescent="0.2">
      <c r="A98" s="99" t="s">
        <v>79</v>
      </c>
      <c r="B98" s="99"/>
      <c r="C98" s="99"/>
      <c r="D98" s="99"/>
      <c r="E98" s="99"/>
    </row>
    <row r="99" spans="1:5" ht="14.85" customHeight="1" x14ac:dyDescent="0.2">
      <c r="A99" s="46" t="s">
        <v>13</v>
      </c>
      <c r="B99" s="98" t="s">
        <v>79</v>
      </c>
      <c r="C99" s="98"/>
      <c r="D99" s="26" t="s">
        <v>60</v>
      </c>
      <c r="E99" s="26" t="s">
        <v>31</v>
      </c>
    </row>
    <row r="100" spans="1:5" ht="14.85" customHeight="1" x14ac:dyDescent="0.2">
      <c r="A100" s="27" t="s">
        <v>9</v>
      </c>
      <c r="B100" s="93" t="s">
        <v>80</v>
      </c>
      <c r="C100" s="93"/>
      <c r="D100" s="64">
        <v>1.6500000000000001E-2</v>
      </c>
      <c r="E100" s="62">
        <f>E50*D100</f>
        <v>43.725000000000001</v>
      </c>
    </row>
    <row r="101" spans="1:5" ht="14.85" customHeight="1" x14ac:dyDescent="0.2">
      <c r="A101" s="27" t="s">
        <v>11</v>
      </c>
      <c r="B101" s="93" t="s">
        <v>81</v>
      </c>
      <c r="C101" s="93"/>
      <c r="D101" s="70">
        <v>3.7999999999999999E-2</v>
      </c>
      <c r="E101" s="62">
        <f>E50*D101</f>
        <v>100.7</v>
      </c>
    </row>
    <row r="102" spans="1:5" ht="14.85" customHeight="1" x14ac:dyDescent="0.2">
      <c r="A102" s="27" t="s">
        <v>13</v>
      </c>
      <c r="B102" s="93" t="s">
        <v>82</v>
      </c>
      <c r="C102" s="93"/>
      <c r="D102" s="70">
        <v>0.04</v>
      </c>
      <c r="E102" s="62">
        <f>E50*D102</f>
        <v>106</v>
      </c>
    </row>
    <row r="103" spans="1:5" ht="14.85" customHeight="1" x14ac:dyDescent="0.2">
      <c r="A103" s="91" t="s">
        <v>69</v>
      </c>
      <c r="B103" s="91"/>
      <c r="C103" s="91"/>
      <c r="D103" s="61">
        <f>SUM(D100:D102)</f>
        <v>9.4500000000000001E-2</v>
      </c>
      <c r="E103" s="57">
        <f>SUM(E100:E102)</f>
        <v>250.42500000000001</v>
      </c>
    </row>
    <row r="104" spans="1:5" ht="14.85" customHeight="1" x14ac:dyDescent="0.2">
      <c r="A104" s="18"/>
      <c r="B104" s="18"/>
      <c r="C104" s="18"/>
      <c r="D104" s="18"/>
      <c r="E104" s="18"/>
    </row>
    <row r="105" spans="1:5" ht="14.85" customHeight="1" x14ac:dyDescent="0.2">
      <c r="A105" s="99" t="s">
        <v>83</v>
      </c>
      <c r="B105" s="99"/>
      <c r="C105" s="99"/>
      <c r="D105" s="99"/>
      <c r="E105" s="99"/>
    </row>
    <row r="106" spans="1:5" ht="14.85" customHeight="1" x14ac:dyDescent="0.2">
      <c r="A106" s="46" t="s">
        <v>15</v>
      </c>
      <c r="B106" s="98" t="s">
        <v>83</v>
      </c>
      <c r="C106" s="98"/>
      <c r="D106" s="26" t="s">
        <v>60</v>
      </c>
      <c r="E106" s="26" t="s">
        <v>31</v>
      </c>
    </row>
    <row r="107" spans="1:5" ht="14.85" customHeight="1" x14ac:dyDescent="0.2">
      <c r="A107" s="27" t="s">
        <v>9</v>
      </c>
      <c r="B107" s="90" t="s">
        <v>84</v>
      </c>
      <c r="C107" s="90"/>
      <c r="D107" s="63">
        <v>0.1038</v>
      </c>
      <c r="E107" s="59">
        <f>E50*D107</f>
        <v>275.07</v>
      </c>
    </row>
    <row r="108" spans="1:5" ht="14.85" customHeight="1" x14ac:dyDescent="0.2">
      <c r="A108" s="91" t="s">
        <v>69</v>
      </c>
      <c r="B108" s="91"/>
      <c r="C108" s="91"/>
      <c r="D108" s="61">
        <v>0.1038</v>
      </c>
      <c r="E108" s="57">
        <f>SUM(E107)</f>
        <v>275.07</v>
      </c>
    </row>
    <row r="109" spans="1:5" ht="14.85" customHeight="1" x14ac:dyDescent="0.2">
      <c r="A109" s="97"/>
      <c r="B109" s="97"/>
      <c r="C109" s="97"/>
      <c r="D109" s="97"/>
      <c r="E109" s="97"/>
    </row>
    <row r="110" spans="1:5" ht="14.85" customHeight="1" x14ac:dyDescent="0.2">
      <c r="A110" s="95" t="s">
        <v>85</v>
      </c>
      <c r="B110" s="95"/>
      <c r="C110" s="95"/>
      <c r="D110" s="95"/>
      <c r="E110" s="95"/>
    </row>
    <row r="111" spans="1:5" ht="14.85" customHeight="1" x14ac:dyDescent="0.2">
      <c r="A111" s="46">
        <v>4</v>
      </c>
      <c r="B111" s="92" t="s">
        <v>86</v>
      </c>
      <c r="C111" s="92"/>
      <c r="D111" s="47" t="s">
        <v>60</v>
      </c>
      <c r="E111" s="26" t="s">
        <v>31</v>
      </c>
    </row>
    <row r="112" spans="1:5" ht="14.85" customHeight="1" x14ac:dyDescent="0.2">
      <c r="A112" s="27" t="s">
        <v>59</v>
      </c>
      <c r="B112" s="93" t="s">
        <v>58</v>
      </c>
      <c r="C112" s="93"/>
      <c r="D112" s="64">
        <v>0.36799999999999999</v>
      </c>
      <c r="E112" s="59">
        <f>E83</f>
        <v>975.19999999999993</v>
      </c>
    </row>
    <row r="113" spans="1:5" ht="14.85" customHeight="1" x14ac:dyDescent="0.2">
      <c r="A113" s="27" t="s">
        <v>87</v>
      </c>
      <c r="B113" s="93" t="s">
        <v>72</v>
      </c>
      <c r="C113" s="93"/>
      <c r="D113" s="64">
        <v>0.28199999999999997</v>
      </c>
      <c r="E113" s="59">
        <f>E96</f>
        <v>747.3</v>
      </c>
    </row>
    <row r="114" spans="1:5" ht="14.85" customHeight="1" x14ac:dyDescent="0.2">
      <c r="A114" s="27" t="s">
        <v>88</v>
      </c>
      <c r="B114" s="93" t="s">
        <v>79</v>
      </c>
      <c r="C114" s="93"/>
      <c r="D114" s="64">
        <v>9.4500000000000001E-2</v>
      </c>
      <c r="E114" s="59">
        <f>E103</f>
        <v>250.42500000000001</v>
      </c>
    </row>
    <row r="115" spans="1:5" ht="14.85" customHeight="1" x14ac:dyDescent="0.2">
      <c r="A115" s="27" t="s">
        <v>89</v>
      </c>
      <c r="B115" s="93" t="s">
        <v>83</v>
      </c>
      <c r="C115" s="93"/>
      <c r="D115" s="64">
        <v>0.1038</v>
      </c>
      <c r="E115" s="59">
        <f>E108</f>
        <v>275.07</v>
      </c>
    </row>
    <row r="116" spans="1:5" ht="14.85" customHeight="1" x14ac:dyDescent="0.2">
      <c r="A116" s="27" t="s">
        <v>90</v>
      </c>
      <c r="B116" s="90" t="s">
        <v>43</v>
      </c>
      <c r="C116" s="90"/>
      <c r="D116" s="65" t="s">
        <v>91</v>
      </c>
      <c r="E116" s="51">
        <v>0</v>
      </c>
    </row>
    <row r="117" spans="1:5" ht="14.85" customHeight="1" x14ac:dyDescent="0.2">
      <c r="A117" s="91" t="s">
        <v>69</v>
      </c>
      <c r="B117" s="91"/>
      <c r="C117" s="91"/>
      <c r="D117" s="61">
        <v>0.84830000000000005</v>
      </c>
      <c r="E117" s="57">
        <f>SUM(E112:E116)</f>
        <v>2247.9949999999999</v>
      </c>
    </row>
    <row r="118" spans="1:5" ht="14.85" customHeight="1" x14ac:dyDescent="0.2">
      <c r="A118" s="97"/>
      <c r="B118" s="97"/>
      <c r="C118" s="97"/>
      <c r="D118" s="97"/>
      <c r="E118" s="97"/>
    </row>
    <row r="119" spans="1:5" ht="14.85" customHeight="1" x14ac:dyDescent="0.2">
      <c r="A119" s="95" t="s">
        <v>92</v>
      </c>
      <c r="B119" s="95"/>
      <c r="C119" s="95"/>
      <c r="D119" s="95"/>
      <c r="E119" s="95"/>
    </row>
    <row r="120" spans="1:5" ht="14.85" customHeight="1" x14ac:dyDescent="0.2">
      <c r="A120" s="46">
        <v>5</v>
      </c>
      <c r="B120" s="98" t="s">
        <v>93</v>
      </c>
      <c r="C120" s="98"/>
      <c r="D120" s="26" t="s">
        <v>60</v>
      </c>
      <c r="E120" s="26" t="s">
        <v>31</v>
      </c>
    </row>
    <row r="121" spans="1:5" ht="14.85" customHeight="1" x14ac:dyDescent="0.2">
      <c r="A121" s="27" t="s">
        <v>9</v>
      </c>
      <c r="B121" s="93" t="s">
        <v>108</v>
      </c>
      <c r="C121" s="93"/>
      <c r="D121" s="71">
        <v>0.03</v>
      </c>
      <c r="E121" s="62">
        <f>E137*D121</f>
        <v>184.19985</v>
      </c>
    </row>
    <row r="122" spans="1:5" ht="14.85" customHeight="1" x14ac:dyDescent="0.2">
      <c r="A122" s="27" t="s">
        <v>15</v>
      </c>
      <c r="B122" s="93" t="s">
        <v>94</v>
      </c>
      <c r="C122" s="93"/>
      <c r="D122" s="64">
        <v>9.2499999999999999E-2</v>
      </c>
      <c r="E122" s="62">
        <f>(E137+E121+E124)*9.25/85.75</f>
        <v>727.17410754664718</v>
      </c>
    </row>
    <row r="123" spans="1:5" ht="14.85" customHeight="1" x14ac:dyDescent="0.2">
      <c r="A123" s="27" t="s">
        <v>36</v>
      </c>
      <c r="B123" s="93" t="s">
        <v>95</v>
      </c>
      <c r="C123" s="93"/>
      <c r="D123" s="64">
        <v>0.05</v>
      </c>
      <c r="E123" s="62">
        <f>(E137+E121+E124)*5/85.75</f>
        <v>393.06708516034979</v>
      </c>
    </row>
    <row r="124" spans="1:5" ht="14.85" customHeight="1" x14ac:dyDescent="0.2">
      <c r="A124" s="27" t="s">
        <v>38</v>
      </c>
      <c r="B124" s="93" t="s">
        <v>96</v>
      </c>
      <c r="C124" s="93"/>
      <c r="D124" s="64">
        <v>6.7900000000000002E-2</v>
      </c>
      <c r="E124" s="62">
        <f>E137*D124</f>
        <v>416.90566050000001</v>
      </c>
    </row>
    <row r="125" spans="1:5" ht="14.85" customHeight="1" x14ac:dyDescent="0.2">
      <c r="A125" s="91" t="s">
        <v>69</v>
      </c>
      <c r="B125" s="91"/>
      <c r="C125" s="91"/>
      <c r="D125" s="61">
        <f>SUM(D121:D124)</f>
        <v>0.2404</v>
      </c>
      <c r="E125" s="66">
        <f>SUM(E121:E124)</f>
        <v>1721.3467032069971</v>
      </c>
    </row>
    <row r="126" spans="1:5" ht="14.85" customHeight="1" x14ac:dyDescent="0.2">
      <c r="A126" s="94" t="s">
        <v>97</v>
      </c>
      <c r="B126" s="94"/>
      <c r="C126" s="94"/>
      <c r="D126" s="94"/>
      <c r="E126" s="94"/>
    </row>
    <row r="127" spans="1:5" ht="14.85" customHeight="1" x14ac:dyDescent="0.2">
      <c r="A127" s="94" t="s">
        <v>98</v>
      </c>
      <c r="B127" s="94"/>
      <c r="C127" s="94"/>
      <c r="D127" s="94"/>
      <c r="E127" s="94"/>
    </row>
    <row r="128" spans="1:5" ht="14.85" customHeight="1" x14ac:dyDescent="0.2">
      <c r="A128" s="17"/>
      <c r="B128" s="17"/>
      <c r="C128" s="17"/>
      <c r="D128" s="17"/>
      <c r="E128" s="17"/>
    </row>
    <row r="129" spans="1:5" ht="14.85" customHeight="1" x14ac:dyDescent="0.2">
      <c r="A129" s="95" t="s">
        <v>99</v>
      </c>
      <c r="B129" s="95"/>
      <c r="C129" s="95"/>
      <c r="D129" s="95"/>
      <c r="E129" s="95"/>
    </row>
    <row r="130" spans="1:5" ht="14.85" customHeight="1" x14ac:dyDescent="0.2">
      <c r="A130" s="96" t="s">
        <v>100</v>
      </c>
      <c r="B130" s="96"/>
      <c r="C130" s="96"/>
      <c r="D130" s="96"/>
      <c r="E130" s="96"/>
    </row>
    <row r="131" spans="1:5" ht="14.85" customHeight="1" x14ac:dyDescent="0.2">
      <c r="A131" s="3"/>
      <c r="B131" s="3"/>
      <c r="C131" s="3"/>
      <c r="D131" s="3"/>
      <c r="E131" s="3"/>
    </row>
    <row r="132" spans="1:5" ht="14.85" customHeight="1" x14ac:dyDescent="0.2">
      <c r="A132" s="92" t="s">
        <v>101</v>
      </c>
      <c r="B132" s="92"/>
      <c r="C132" s="92"/>
      <c r="D132" s="92"/>
      <c r="E132" s="26" t="s">
        <v>31</v>
      </c>
    </row>
    <row r="133" spans="1:5" ht="14.85" customHeight="1" x14ac:dyDescent="0.2">
      <c r="A133" s="27" t="s">
        <v>9</v>
      </c>
      <c r="B133" s="90" t="s">
        <v>102</v>
      </c>
      <c r="C133" s="90"/>
      <c r="D133" s="90"/>
      <c r="E133" s="59">
        <f>E50</f>
        <v>2650</v>
      </c>
    </row>
    <row r="134" spans="1:5" ht="14.85" customHeight="1" x14ac:dyDescent="0.2">
      <c r="A134" s="27" t="s">
        <v>11</v>
      </c>
      <c r="B134" s="90" t="s">
        <v>103</v>
      </c>
      <c r="C134" s="90"/>
      <c r="D134" s="90"/>
      <c r="E134" s="59">
        <f>E60</f>
        <v>642</v>
      </c>
    </row>
    <row r="135" spans="1:5" ht="14.85" customHeight="1" x14ac:dyDescent="0.2">
      <c r="A135" s="27" t="s">
        <v>13</v>
      </c>
      <c r="B135" s="93" t="s">
        <v>185</v>
      </c>
      <c r="C135" s="93"/>
      <c r="D135" s="93"/>
      <c r="E135" s="59">
        <f>E69</f>
        <v>600</v>
      </c>
    </row>
    <row r="136" spans="1:5" ht="14.85" customHeight="1" x14ac:dyDescent="0.2">
      <c r="A136" s="27" t="s">
        <v>15</v>
      </c>
      <c r="B136" s="90" t="s">
        <v>104</v>
      </c>
      <c r="C136" s="90"/>
      <c r="D136" s="90"/>
      <c r="E136" s="59">
        <f>E117</f>
        <v>2247.9949999999999</v>
      </c>
    </row>
    <row r="137" spans="1:5" ht="14.85" customHeight="1" x14ac:dyDescent="0.2">
      <c r="A137" s="91" t="s">
        <v>105</v>
      </c>
      <c r="B137" s="91"/>
      <c r="C137" s="91"/>
      <c r="D137" s="91"/>
      <c r="E137" s="67">
        <f>SUM(E133:E136)</f>
        <v>6139.9949999999999</v>
      </c>
    </row>
    <row r="138" spans="1:5" ht="14.85" customHeight="1" x14ac:dyDescent="0.2">
      <c r="A138" s="27" t="s">
        <v>36</v>
      </c>
      <c r="B138" s="90" t="s">
        <v>106</v>
      </c>
      <c r="C138" s="90"/>
      <c r="D138" s="90"/>
      <c r="E138" s="62">
        <f>E125</f>
        <v>1721.3467032069971</v>
      </c>
    </row>
    <row r="139" spans="1:5" ht="14.85" customHeight="1" x14ac:dyDescent="0.2">
      <c r="A139" s="91" t="s">
        <v>148</v>
      </c>
      <c r="B139" s="91"/>
      <c r="C139" s="91"/>
      <c r="D139" s="91"/>
      <c r="E139" s="57">
        <f>SUM(E137:E138)</f>
        <v>7861.3417032069974</v>
      </c>
    </row>
  </sheetData>
  <mergeCells count="135">
    <mergeCell ref="A9:B9"/>
    <mergeCell ref="C9:E9"/>
    <mergeCell ref="A10:B10"/>
    <mergeCell ref="C10:E10"/>
    <mergeCell ref="A12:E12"/>
    <mergeCell ref="A13:E13"/>
    <mergeCell ref="A1:E1"/>
    <mergeCell ref="B2:E2"/>
    <mergeCell ref="A3:E3"/>
    <mergeCell ref="A5:E5"/>
    <mergeCell ref="A6:E6"/>
    <mergeCell ref="A8:B8"/>
    <mergeCell ref="C8:E8"/>
    <mergeCell ref="A21:B22"/>
    <mergeCell ref="C21:C22"/>
    <mergeCell ref="D21:E22"/>
    <mergeCell ref="A23:B25"/>
    <mergeCell ref="C23:C25"/>
    <mergeCell ref="D23:E25"/>
    <mergeCell ref="B14:D14"/>
    <mergeCell ref="B15:D15"/>
    <mergeCell ref="B16:D16"/>
    <mergeCell ref="B17:D17"/>
    <mergeCell ref="A19:E19"/>
    <mergeCell ref="A20:E20"/>
    <mergeCell ref="A32:E32"/>
    <mergeCell ref="A33:E33"/>
    <mergeCell ref="B34:D34"/>
    <mergeCell ref="B35:D35"/>
    <mergeCell ref="B36:D36"/>
    <mergeCell ref="B37:D37"/>
    <mergeCell ref="A26:B26"/>
    <mergeCell ref="D26:E26"/>
    <mergeCell ref="A27:B27"/>
    <mergeCell ref="D27:E27"/>
    <mergeCell ref="A29:E29"/>
    <mergeCell ref="A31:B31"/>
    <mergeCell ref="B45:D45"/>
    <mergeCell ref="B46:D46"/>
    <mergeCell ref="B47:D47"/>
    <mergeCell ref="B48:D48"/>
    <mergeCell ref="B49:D49"/>
    <mergeCell ref="A50:D50"/>
    <mergeCell ref="A38:E38"/>
    <mergeCell ref="A40:E40"/>
    <mergeCell ref="B41:D41"/>
    <mergeCell ref="B42:D42"/>
    <mergeCell ref="B43:D43"/>
    <mergeCell ref="B44:D44"/>
    <mergeCell ref="B57:D57"/>
    <mergeCell ref="B58:D58"/>
    <mergeCell ref="B59:D59"/>
    <mergeCell ref="A60:D60"/>
    <mergeCell ref="A61:E61"/>
    <mergeCell ref="A62:E62"/>
    <mergeCell ref="A51:E51"/>
    <mergeCell ref="A52:E52"/>
    <mergeCell ref="B53:D53"/>
    <mergeCell ref="B54:D54"/>
    <mergeCell ref="B55:D55"/>
    <mergeCell ref="B56:D56"/>
    <mergeCell ref="A69:D69"/>
    <mergeCell ref="A70:E70"/>
    <mergeCell ref="A71:E71"/>
    <mergeCell ref="A72:E72"/>
    <mergeCell ref="A73:E73"/>
    <mergeCell ref="B74:C74"/>
    <mergeCell ref="A63:E63"/>
    <mergeCell ref="B64:D64"/>
    <mergeCell ref="B65:D65"/>
    <mergeCell ref="B66:D66"/>
    <mergeCell ref="B67:D67"/>
    <mergeCell ref="B68:D68"/>
    <mergeCell ref="B81:C81"/>
    <mergeCell ref="B82:C82"/>
    <mergeCell ref="A83:C83"/>
    <mergeCell ref="A84:E84"/>
    <mergeCell ref="A85:E85"/>
    <mergeCell ref="A86:E86"/>
    <mergeCell ref="B75:C75"/>
    <mergeCell ref="B76:C76"/>
    <mergeCell ref="B77:C77"/>
    <mergeCell ref="B78:C78"/>
    <mergeCell ref="B79:C79"/>
    <mergeCell ref="B80:C80"/>
    <mergeCell ref="B93:C93"/>
    <mergeCell ref="B94:C94"/>
    <mergeCell ref="B95:C95"/>
    <mergeCell ref="A96:C96"/>
    <mergeCell ref="A97:E97"/>
    <mergeCell ref="A98:E98"/>
    <mergeCell ref="A87:E87"/>
    <mergeCell ref="B88:C88"/>
    <mergeCell ref="B89:C89"/>
    <mergeCell ref="B90:C90"/>
    <mergeCell ref="B91:C91"/>
    <mergeCell ref="B92:C92"/>
    <mergeCell ref="B106:C106"/>
    <mergeCell ref="B107:C107"/>
    <mergeCell ref="A108:C108"/>
    <mergeCell ref="A109:E109"/>
    <mergeCell ref="A110:E110"/>
    <mergeCell ref="B111:C111"/>
    <mergeCell ref="B99:C99"/>
    <mergeCell ref="B100:C100"/>
    <mergeCell ref="B101:C101"/>
    <mergeCell ref="B102:C102"/>
    <mergeCell ref="A103:C103"/>
    <mergeCell ref="A105:E105"/>
    <mergeCell ref="A118:E118"/>
    <mergeCell ref="A119:E119"/>
    <mergeCell ref="B120:C120"/>
    <mergeCell ref="B121:C121"/>
    <mergeCell ref="B122:C122"/>
    <mergeCell ref="B123:C123"/>
    <mergeCell ref="B112:C112"/>
    <mergeCell ref="B113:C113"/>
    <mergeCell ref="B114:C114"/>
    <mergeCell ref="B115:C115"/>
    <mergeCell ref="B116:C116"/>
    <mergeCell ref="A117:C117"/>
    <mergeCell ref="B138:D138"/>
    <mergeCell ref="A139:D139"/>
    <mergeCell ref="A132:D132"/>
    <mergeCell ref="B133:D133"/>
    <mergeCell ref="B134:D134"/>
    <mergeCell ref="B135:D135"/>
    <mergeCell ref="B136:D136"/>
    <mergeCell ref="A137:D137"/>
    <mergeCell ref="B124:C124"/>
    <mergeCell ref="A125:C125"/>
    <mergeCell ref="A126:E126"/>
    <mergeCell ref="A127:E127"/>
    <mergeCell ref="A129:E129"/>
    <mergeCell ref="A130:E130"/>
  </mergeCells>
  <pageMargins left="0.70866141732283472" right="0.70866141732283472" top="0.74803149606299213" bottom="0.74803149606299213" header="0.31496062992125984" footer="0.31496062992125984"/>
  <pageSetup paperSize="9" scale="80" fitToWidth="0" fitToHeight="0" orientation="portrait" r:id="rId1"/>
  <headerFooter alignWithMargins="0"/>
  <rowBreaks count="1" manualBreakCount="1">
    <brk id="2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DC975-8B64-4F59-B552-BCF0E9897907}">
  <dimension ref="A1:AMA38"/>
  <sheetViews>
    <sheetView topLeftCell="A7" zoomScale="90" zoomScaleNormal="90" workbookViewId="0">
      <selection activeCell="E47" sqref="E47"/>
    </sheetView>
  </sheetViews>
  <sheetFormatPr defaultRowHeight="13.35" customHeight="1" x14ac:dyDescent="0.2"/>
  <cols>
    <col min="1" max="1" width="73" style="1" customWidth="1"/>
    <col min="2" max="2" width="10.625" style="1" customWidth="1"/>
    <col min="3" max="3" width="12.25" style="1" customWidth="1"/>
    <col min="4" max="4" width="11" style="1" bestFit="1" customWidth="1"/>
    <col min="5" max="1015" width="10.625" style="1" customWidth="1"/>
  </cols>
  <sheetData>
    <row r="1" spans="1:9" ht="17.649999999999999" customHeight="1" x14ac:dyDescent="0.25">
      <c r="A1" s="138" t="s">
        <v>176</v>
      </c>
      <c r="B1" s="138"/>
      <c r="C1" s="138"/>
      <c r="D1" s="138"/>
      <c r="E1" s="138"/>
      <c r="F1" s="138"/>
      <c r="G1" s="138"/>
      <c r="H1" s="138"/>
      <c r="I1" s="138"/>
    </row>
    <row r="2" spans="1:9" ht="14.25" x14ac:dyDescent="0.2"/>
    <row r="3" spans="1:9" ht="12.75" customHeight="1" x14ac:dyDescent="0.2">
      <c r="A3" s="121" t="s">
        <v>189</v>
      </c>
      <c r="B3" s="121"/>
      <c r="C3" s="121"/>
      <c r="D3" s="121"/>
      <c r="E3" s="121"/>
      <c r="F3" s="121"/>
      <c r="G3" s="121"/>
      <c r="H3" s="121"/>
      <c r="I3" s="121"/>
    </row>
    <row r="4" spans="1:9" ht="12.75" customHeight="1" x14ac:dyDescent="0.2">
      <c r="A4" s="97"/>
      <c r="B4" s="97"/>
      <c r="C4" s="97"/>
    </row>
    <row r="5" spans="1:9" ht="12.75" customHeight="1" x14ac:dyDescent="0.2">
      <c r="A5" s="95" t="s">
        <v>117</v>
      </c>
      <c r="B5" s="95"/>
      <c r="C5" s="95"/>
      <c r="D5" s="95"/>
      <c r="E5" s="95"/>
      <c r="F5" s="95"/>
      <c r="G5" s="95"/>
      <c r="H5" s="95"/>
      <c r="I5" s="95"/>
    </row>
    <row r="6" spans="1:9" ht="13.35" customHeight="1" x14ac:dyDescent="0.2">
      <c r="A6" s="96" t="s">
        <v>160</v>
      </c>
      <c r="B6" s="96"/>
      <c r="C6" s="96"/>
      <c r="D6" s="96"/>
      <c r="E6" s="96"/>
      <c r="F6" s="96"/>
      <c r="G6" s="96"/>
      <c r="H6" s="96"/>
      <c r="I6" s="96"/>
    </row>
    <row r="7" spans="1:9" ht="13.35" customHeight="1" x14ac:dyDescent="0.2">
      <c r="A7" s="3"/>
      <c r="B7" s="3"/>
      <c r="C7" s="3"/>
    </row>
    <row r="8" spans="1:9" ht="13.35" customHeight="1" x14ac:dyDescent="0.2">
      <c r="A8" s="3"/>
      <c r="B8" s="3"/>
      <c r="C8" s="3"/>
    </row>
    <row r="9" spans="1:9" ht="13.35" customHeight="1" x14ac:dyDescent="0.2">
      <c r="A9" s="135" t="s">
        <v>181</v>
      </c>
      <c r="B9" s="135"/>
      <c r="C9" s="135"/>
      <c r="D9" s="135"/>
      <c r="E9" s="135"/>
      <c r="F9" s="135"/>
      <c r="G9" s="127" t="s">
        <v>186</v>
      </c>
      <c r="H9" s="127"/>
      <c r="I9" s="127"/>
    </row>
    <row r="10" spans="1:9" ht="13.35" customHeight="1" x14ac:dyDescent="0.2">
      <c r="A10" s="131" t="s">
        <v>111</v>
      </c>
      <c r="B10" s="131" t="s">
        <v>120</v>
      </c>
      <c r="C10" s="131" t="s">
        <v>121</v>
      </c>
      <c r="D10" s="133" t="s">
        <v>188</v>
      </c>
      <c r="E10" s="136" t="s">
        <v>122</v>
      </c>
      <c r="F10" s="137"/>
      <c r="G10" s="123" t="s">
        <v>187</v>
      </c>
      <c r="H10" s="125" t="s">
        <v>122</v>
      </c>
      <c r="I10" s="126"/>
    </row>
    <row r="11" spans="1:9" ht="13.35" customHeight="1" x14ac:dyDescent="0.2">
      <c r="A11" s="132"/>
      <c r="B11" s="132"/>
      <c r="C11" s="132"/>
      <c r="D11" s="134"/>
      <c r="E11" s="28" t="s">
        <v>124</v>
      </c>
      <c r="F11" s="28" t="s">
        <v>123</v>
      </c>
      <c r="G11" s="124"/>
      <c r="H11" s="89" t="s">
        <v>124</v>
      </c>
      <c r="I11" s="89" t="s">
        <v>123</v>
      </c>
    </row>
    <row r="12" spans="1:9" ht="13.35" customHeight="1" x14ac:dyDescent="0.2">
      <c r="A12" s="32" t="s">
        <v>168</v>
      </c>
      <c r="B12" s="27" t="s">
        <v>120</v>
      </c>
      <c r="C12" s="27">
        <v>6</v>
      </c>
      <c r="D12" s="33">
        <v>171.09</v>
      </c>
      <c r="E12" s="33">
        <f>C12*D12</f>
        <v>1026.54</v>
      </c>
      <c r="F12" s="33">
        <f>E12/12</f>
        <v>85.545000000000002</v>
      </c>
      <c r="G12" s="33"/>
      <c r="H12" s="33">
        <f>G12*C12</f>
        <v>0</v>
      </c>
      <c r="I12" s="33">
        <f>H12/12</f>
        <v>0</v>
      </c>
    </row>
    <row r="13" spans="1:9" ht="13.35" customHeight="1" x14ac:dyDescent="0.2">
      <c r="A13" s="32" t="s">
        <v>169</v>
      </c>
      <c r="B13" s="27" t="s">
        <v>126</v>
      </c>
      <c r="C13" s="34">
        <v>3</v>
      </c>
      <c r="D13" s="33">
        <v>8.8800000000000008</v>
      </c>
      <c r="E13" s="33">
        <f>C13*D13</f>
        <v>26.64</v>
      </c>
      <c r="F13" s="33">
        <f t="shared" ref="F13:F16" si="0">E13/12</f>
        <v>2.2200000000000002</v>
      </c>
      <c r="G13" s="33"/>
      <c r="H13" s="33">
        <f t="shared" ref="H13:H16" si="1">G13*C13</f>
        <v>0</v>
      </c>
      <c r="I13" s="33">
        <f t="shared" ref="I13:I17" si="2">H13/12</f>
        <v>0</v>
      </c>
    </row>
    <row r="14" spans="1:9" ht="13.35" customHeight="1" x14ac:dyDescent="0.2">
      <c r="A14" s="32" t="s">
        <v>149</v>
      </c>
      <c r="B14" s="27" t="s">
        <v>126</v>
      </c>
      <c r="C14" s="27">
        <v>2</v>
      </c>
      <c r="D14" s="33">
        <v>132.18</v>
      </c>
      <c r="E14" s="33">
        <f>C14*D14</f>
        <v>264.36</v>
      </c>
      <c r="F14" s="33">
        <f t="shared" si="0"/>
        <v>22.03</v>
      </c>
      <c r="G14" s="33"/>
      <c r="H14" s="33">
        <f t="shared" si="1"/>
        <v>0</v>
      </c>
      <c r="I14" s="33">
        <f t="shared" si="2"/>
        <v>0</v>
      </c>
    </row>
    <row r="15" spans="1:9" ht="13.35" customHeight="1" x14ac:dyDescent="0.2">
      <c r="A15" s="32" t="s">
        <v>127</v>
      </c>
      <c r="B15" s="27" t="s">
        <v>120</v>
      </c>
      <c r="C15" s="27">
        <v>3</v>
      </c>
      <c r="D15" s="33">
        <v>3.75</v>
      </c>
      <c r="E15" s="33">
        <f>C15*D15</f>
        <v>11.25</v>
      </c>
      <c r="F15" s="33">
        <f t="shared" si="0"/>
        <v>0.9375</v>
      </c>
      <c r="G15" s="33"/>
      <c r="H15" s="33">
        <f t="shared" si="1"/>
        <v>0</v>
      </c>
      <c r="I15" s="33">
        <f t="shared" si="2"/>
        <v>0</v>
      </c>
    </row>
    <row r="16" spans="1:9" ht="13.35" customHeight="1" x14ac:dyDescent="0.2">
      <c r="A16" s="32" t="s">
        <v>170</v>
      </c>
      <c r="B16" s="27" t="s">
        <v>120</v>
      </c>
      <c r="C16" s="27">
        <v>2</v>
      </c>
      <c r="D16" s="33">
        <v>19.91</v>
      </c>
      <c r="E16" s="33">
        <f>C16*D16</f>
        <v>39.82</v>
      </c>
      <c r="F16" s="33">
        <f t="shared" si="0"/>
        <v>3.3183333333333334</v>
      </c>
      <c r="G16" s="33"/>
      <c r="H16" s="33">
        <f t="shared" si="1"/>
        <v>0</v>
      </c>
      <c r="I16" s="33">
        <f t="shared" si="2"/>
        <v>0</v>
      </c>
    </row>
    <row r="17" spans="1:9" ht="13.35" customHeight="1" x14ac:dyDescent="0.2">
      <c r="A17" s="128" t="s">
        <v>125</v>
      </c>
      <c r="B17" s="129"/>
      <c r="C17" s="129"/>
      <c r="D17" s="130"/>
      <c r="E17" s="85">
        <f t="shared" ref="E17" si="3">SUM(E12:E16)</f>
        <v>1368.61</v>
      </c>
      <c r="F17" s="85">
        <f t="shared" ref="F17" si="4">SUM(F12:F16)</f>
        <v>114.05083333333333</v>
      </c>
      <c r="G17" s="87" t="s">
        <v>91</v>
      </c>
      <c r="H17" s="85">
        <f>SUM(H12:H16)</f>
        <v>0</v>
      </c>
      <c r="I17" s="88">
        <f t="shared" si="2"/>
        <v>0</v>
      </c>
    </row>
    <row r="18" spans="1:9" ht="13.35" customHeight="1" x14ac:dyDescent="0.2">
      <c r="A18" s="3"/>
      <c r="B18" s="3"/>
      <c r="C18" s="3"/>
    </row>
    <row r="19" spans="1:9" ht="13.35" customHeight="1" x14ac:dyDescent="0.2">
      <c r="A19" s="3"/>
      <c r="B19" s="3"/>
      <c r="C19" s="3"/>
    </row>
    <row r="20" spans="1:9" ht="13.35" customHeight="1" x14ac:dyDescent="0.2">
      <c r="A20" s="135" t="s">
        <v>184</v>
      </c>
      <c r="B20" s="135"/>
      <c r="C20" s="135"/>
      <c r="D20" s="135"/>
      <c r="E20" s="135"/>
      <c r="F20" s="135"/>
      <c r="G20" s="127" t="s">
        <v>186</v>
      </c>
      <c r="H20" s="127"/>
      <c r="I20" s="127"/>
    </row>
    <row r="21" spans="1:9" ht="13.35" customHeight="1" x14ac:dyDescent="0.2">
      <c r="A21" s="131" t="s">
        <v>111</v>
      </c>
      <c r="B21" s="131" t="s">
        <v>120</v>
      </c>
      <c r="C21" s="131" t="s">
        <v>121</v>
      </c>
      <c r="D21" s="133" t="s">
        <v>188</v>
      </c>
      <c r="E21" s="118" t="s">
        <v>122</v>
      </c>
      <c r="F21" s="118"/>
      <c r="G21" s="123" t="s">
        <v>187</v>
      </c>
      <c r="H21" s="125" t="s">
        <v>122</v>
      </c>
      <c r="I21" s="126"/>
    </row>
    <row r="22" spans="1:9" ht="13.35" customHeight="1" x14ac:dyDescent="0.2">
      <c r="A22" s="132"/>
      <c r="B22" s="132"/>
      <c r="C22" s="132"/>
      <c r="D22" s="134"/>
      <c r="E22" s="28" t="s">
        <v>124</v>
      </c>
      <c r="F22" s="28" t="s">
        <v>123</v>
      </c>
      <c r="G22" s="124"/>
      <c r="H22" s="89" t="s">
        <v>124</v>
      </c>
      <c r="I22" s="89" t="s">
        <v>123</v>
      </c>
    </row>
    <row r="23" spans="1:9" ht="13.35" customHeight="1" x14ac:dyDescent="0.2">
      <c r="A23" s="32" t="s">
        <v>129</v>
      </c>
      <c r="B23" s="27" t="s">
        <v>120</v>
      </c>
      <c r="C23" s="34">
        <v>3</v>
      </c>
      <c r="D23" s="33">
        <v>13.99</v>
      </c>
      <c r="E23" s="33">
        <f>C23*D23</f>
        <v>41.97</v>
      </c>
      <c r="F23" s="33">
        <f t="shared" ref="F23:F27" si="5">E23/12</f>
        <v>3.4975000000000001</v>
      </c>
      <c r="G23" s="33"/>
      <c r="H23" s="33">
        <f>G23*C23</f>
        <v>0</v>
      </c>
      <c r="I23" s="33">
        <f>H23/12</f>
        <v>0</v>
      </c>
    </row>
    <row r="24" spans="1:9" ht="13.35" customHeight="1" x14ac:dyDescent="0.2">
      <c r="A24" s="32" t="s">
        <v>131</v>
      </c>
      <c r="B24" s="27" t="s">
        <v>120</v>
      </c>
      <c r="C24" s="34">
        <v>3</v>
      </c>
      <c r="D24" s="33">
        <v>49.83</v>
      </c>
      <c r="E24" s="33">
        <f>C24*D24</f>
        <v>149.49</v>
      </c>
      <c r="F24" s="33">
        <f t="shared" si="5"/>
        <v>12.457500000000001</v>
      </c>
      <c r="G24" s="33"/>
      <c r="H24" s="33">
        <f t="shared" ref="H24:H27" si="6">G24*C24</f>
        <v>0</v>
      </c>
      <c r="I24" s="33">
        <f t="shared" ref="I24:I28" si="7">H24/12</f>
        <v>0</v>
      </c>
    </row>
    <row r="25" spans="1:9" ht="13.35" customHeight="1" x14ac:dyDescent="0.2">
      <c r="A25" s="32" t="s">
        <v>138</v>
      </c>
      <c r="B25" s="27" t="s">
        <v>120</v>
      </c>
      <c r="C25" s="34">
        <v>4</v>
      </c>
      <c r="D25" s="33">
        <v>88.5</v>
      </c>
      <c r="E25" s="33">
        <f>C25*D25</f>
        <v>354</v>
      </c>
      <c r="F25" s="33">
        <f t="shared" si="5"/>
        <v>29.5</v>
      </c>
      <c r="G25" s="33"/>
      <c r="H25" s="33">
        <f t="shared" si="6"/>
        <v>0</v>
      </c>
      <c r="I25" s="33">
        <f t="shared" si="7"/>
        <v>0</v>
      </c>
    </row>
    <row r="26" spans="1:9" ht="13.35" customHeight="1" x14ac:dyDescent="0.2">
      <c r="A26" s="32" t="s">
        <v>128</v>
      </c>
      <c r="B26" s="27" t="s">
        <v>126</v>
      </c>
      <c r="C26" s="34">
        <v>2</v>
      </c>
      <c r="D26" s="33">
        <v>71.790000000000006</v>
      </c>
      <c r="E26" s="33">
        <f>C26*D26</f>
        <v>143.58000000000001</v>
      </c>
      <c r="F26" s="33">
        <f t="shared" si="5"/>
        <v>11.965000000000002</v>
      </c>
      <c r="G26" s="33"/>
      <c r="H26" s="33">
        <f t="shared" si="6"/>
        <v>0</v>
      </c>
      <c r="I26" s="33">
        <f t="shared" si="7"/>
        <v>0</v>
      </c>
    </row>
    <row r="27" spans="1:9" ht="13.35" customHeight="1" x14ac:dyDescent="0.2">
      <c r="A27" s="32" t="s">
        <v>130</v>
      </c>
      <c r="B27" s="27" t="s">
        <v>120</v>
      </c>
      <c r="C27" s="34">
        <v>1</v>
      </c>
      <c r="D27" s="33">
        <v>59.38</v>
      </c>
      <c r="E27" s="33">
        <f>C27*D27</f>
        <v>59.38</v>
      </c>
      <c r="F27" s="33">
        <f t="shared" si="5"/>
        <v>4.9483333333333333</v>
      </c>
      <c r="G27" s="33"/>
      <c r="H27" s="33">
        <f t="shared" si="6"/>
        <v>0</v>
      </c>
      <c r="I27" s="33">
        <f t="shared" si="7"/>
        <v>0</v>
      </c>
    </row>
    <row r="28" spans="1:9" ht="13.35" customHeight="1" x14ac:dyDescent="0.2">
      <c r="A28" s="129" t="s">
        <v>125</v>
      </c>
      <c r="B28" s="129"/>
      <c r="C28" s="129"/>
      <c r="D28" s="130"/>
      <c r="E28" s="31">
        <f>SUM(E23:E27)</f>
        <v>748.42000000000007</v>
      </c>
      <c r="F28" s="31">
        <f>SUM(F23:F27)</f>
        <v>62.368333333333332</v>
      </c>
      <c r="G28" s="87" t="s">
        <v>91</v>
      </c>
      <c r="H28" s="85">
        <f>SUM(H23:H27)</f>
        <v>0</v>
      </c>
      <c r="I28" s="88">
        <f t="shared" si="7"/>
        <v>0</v>
      </c>
    </row>
    <row r="32" spans="1:9" ht="13.35" customHeight="1" x14ac:dyDescent="0.2">
      <c r="A32" s="40" t="s">
        <v>152</v>
      </c>
    </row>
    <row r="33" spans="1:1" ht="13.35" customHeight="1" x14ac:dyDescent="0.2">
      <c r="A33" s="40" t="s">
        <v>153</v>
      </c>
    </row>
    <row r="34" spans="1:1" ht="13.35" customHeight="1" x14ac:dyDescent="0.2">
      <c r="A34" s="40" t="s">
        <v>154</v>
      </c>
    </row>
    <row r="35" spans="1:1" ht="13.35" customHeight="1" x14ac:dyDescent="0.2">
      <c r="A35" s="40" t="s">
        <v>155</v>
      </c>
    </row>
    <row r="36" spans="1:1" ht="13.35" customHeight="1" x14ac:dyDescent="0.2">
      <c r="A36" s="40" t="s">
        <v>156</v>
      </c>
    </row>
    <row r="37" spans="1:1" ht="13.35" customHeight="1" x14ac:dyDescent="0.2">
      <c r="A37" s="40" t="s">
        <v>157</v>
      </c>
    </row>
    <row r="38" spans="1:1" ht="13.35" customHeight="1" x14ac:dyDescent="0.2">
      <c r="A38" s="40" t="s">
        <v>161</v>
      </c>
    </row>
  </sheetData>
  <mergeCells count="25">
    <mergeCell ref="A4:C4"/>
    <mergeCell ref="A1:I1"/>
    <mergeCell ref="A3:I3"/>
    <mergeCell ref="A5:I5"/>
    <mergeCell ref="A6:I6"/>
    <mergeCell ref="E21:F21"/>
    <mergeCell ref="D21:D22"/>
    <mergeCell ref="A17:D17"/>
    <mergeCell ref="A9:F9"/>
    <mergeCell ref="A10:A11"/>
    <mergeCell ref="B10:B11"/>
    <mergeCell ref="C10:C11"/>
    <mergeCell ref="E10:F10"/>
    <mergeCell ref="D10:D11"/>
    <mergeCell ref="G10:G11"/>
    <mergeCell ref="H10:I10"/>
    <mergeCell ref="G9:I9"/>
    <mergeCell ref="G20:I20"/>
    <mergeCell ref="A28:D28"/>
    <mergeCell ref="A20:F20"/>
    <mergeCell ref="A21:A22"/>
    <mergeCell ref="B21:B22"/>
    <mergeCell ref="C21:C22"/>
    <mergeCell ref="G21:G22"/>
    <mergeCell ref="H21:I21"/>
  </mergeCells>
  <pageMargins left="0.25" right="0.25" top="0.75" bottom="0.75" header="0.3" footer="0.3"/>
  <pageSetup paperSize="9" scale="80" fitToWidth="0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428A54-80B0-43E6-98DE-32F3D0426985}">
  <dimension ref="A1:AMB15"/>
  <sheetViews>
    <sheetView workbookViewId="0">
      <selection activeCell="A4" sqref="A4:D4"/>
    </sheetView>
  </sheetViews>
  <sheetFormatPr defaultRowHeight="13.35" customHeight="1" x14ac:dyDescent="0.2"/>
  <cols>
    <col min="1" max="1" width="4" style="1" bestFit="1" customWidth="1"/>
    <col min="2" max="2" width="26.75" style="1" bestFit="1" customWidth="1"/>
    <col min="3" max="3" width="10.625" style="1" customWidth="1"/>
    <col min="4" max="4" width="12.25" style="1" customWidth="1"/>
    <col min="5" max="5" width="15.375" style="1" bestFit="1" customWidth="1"/>
    <col min="6" max="1016" width="10.625" style="1" customWidth="1"/>
  </cols>
  <sheetData>
    <row r="1" spans="1:7" ht="17.649999999999999" customHeight="1" x14ac:dyDescent="0.25">
      <c r="A1" s="138" t="s">
        <v>183</v>
      </c>
      <c r="B1" s="138"/>
      <c r="C1" s="138"/>
      <c r="D1" s="138"/>
      <c r="E1" s="138"/>
      <c r="F1" s="138"/>
      <c r="G1" s="138"/>
    </row>
    <row r="2" spans="1:7" ht="14.25" x14ac:dyDescent="0.2"/>
    <row r="3" spans="1:7" ht="12.75" customHeight="1" x14ac:dyDescent="0.2">
      <c r="A3" s="121" t="s">
        <v>189</v>
      </c>
      <c r="B3" s="121"/>
      <c r="C3" s="121"/>
      <c r="D3" s="121"/>
      <c r="E3" s="121"/>
      <c r="F3" s="121"/>
      <c r="G3" s="121"/>
    </row>
    <row r="4" spans="1:7" ht="12.75" customHeight="1" x14ac:dyDescent="0.2">
      <c r="A4" s="97"/>
      <c r="B4" s="97"/>
      <c r="C4" s="97"/>
      <c r="D4" s="97"/>
    </row>
    <row r="5" spans="1:7" ht="12.75" customHeight="1" x14ac:dyDescent="0.2">
      <c r="A5" s="95" t="s">
        <v>117</v>
      </c>
      <c r="B5" s="95"/>
      <c r="C5" s="95"/>
      <c r="D5" s="95"/>
      <c r="E5" s="95"/>
      <c r="F5" s="95"/>
      <c r="G5" s="95"/>
    </row>
    <row r="6" spans="1:7" ht="13.35" customHeight="1" x14ac:dyDescent="0.2">
      <c r="A6" s="96" t="s">
        <v>177</v>
      </c>
      <c r="B6" s="96"/>
      <c r="C6" s="96"/>
      <c r="D6" s="96"/>
      <c r="E6" s="96"/>
      <c r="F6" s="96"/>
      <c r="G6" s="96"/>
    </row>
    <row r="7" spans="1:7" ht="13.35" customHeight="1" x14ac:dyDescent="0.2">
      <c r="A7" s="3"/>
      <c r="B7" s="3"/>
      <c r="C7" s="3"/>
      <c r="D7" s="3"/>
    </row>
    <row r="9" spans="1:7" s="1" customFormat="1" ht="13.35" customHeight="1" x14ac:dyDescent="0.2">
      <c r="A9" s="135" t="s">
        <v>162</v>
      </c>
      <c r="B9" s="135"/>
      <c r="C9" s="135"/>
      <c r="D9" s="135"/>
      <c r="E9" s="135"/>
      <c r="F9" s="135"/>
      <c r="G9" s="135"/>
    </row>
    <row r="10" spans="1:7" s="1" customFormat="1" ht="13.35" customHeight="1" x14ac:dyDescent="0.2">
      <c r="A10" s="118" t="s">
        <v>110</v>
      </c>
      <c r="B10" s="118" t="s">
        <v>111</v>
      </c>
      <c r="C10" s="118" t="s">
        <v>120</v>
      </c>
      <c r="D10" s="118" t="s">
        <v>121</v>
      </c>
      <c r="E10" s="139" t="s">
        <v>158</v>
      </c>
      <c r="F10" s="118" t="s">
        <v>122</v>
      </c>
      <c r="G10" s="118"/>
    </row>
    <row r="11" spans="1:7" s="1" customFormat="1" ht="13.35" customHeight="1" x14ac:dyDescent="0.2">
      <c r="A11" s="118"/>
      <c r="B11" s="118"/>
      <c r="C11" s="118"/>
      <c r="D11" s="118"/>
      <c r="E11" s="139"/>
      <c r="F11" s="28" t="s">
        <v>123</v>
      </c>
      <c r="G11" s="28" t="s">
        <v>124</v>
      </c>
    </row>
    <row r="12" spans="1:7" s="1" customFormat="1" ht="12.75" x14ac:dyDescent="0.2">
      <c r="A12" s="27">
        <v>1</v>
      </c>
      <c r="B12" s="32" t="s">
        <v>139</v>
      </c>
      <c r="C12" s="27" t="s">
        <v>120</v>
      </c>
      <c r="D12" s="34">
        <v>2</v>
      </c>
      <c r="E12" s="33">
        <v>100</v>
      </c>
      <c r="F12" s="33">
        <f>D12*E12</f>
        <v>200</v>
      </c>
      <c r="G12" s="33">
        <f>F12*12</f>
        <v>2400</v>
      </c>
    </row>
    <row r="13" spans="1:7" s="1" customFormat="1" ht="12.75" x14ac:dyDescent="0.2">
      <c r="A13" s="27">
        <v>2</v>
      </c>
      <c r="B13" s="32" t="s">
        <v>140</v>
      </c>
      <c r="C13" s="27" t="s">
        <v>120</v>
      </c>
      <c r="D13" s="34">
        <v>8</v>
      </c>
      <c r="E13" s="33">
        <v>50</v>
      </c>
      <c r="F13" s="33">
        <f>D13*E13</f>
        <v>400</v>
      </c>
      <c r="G13" s="33">
        <f>F13*12</f>
        <v>4800</v>
      </c>
    </row>
    <row r="14" spans="1:7" s="1" customFormat="1" ht="13.35" customHeight="1" x14ac:dyDescent="0.2">
      <c r="A14" s="141" t="s">
        <v>125</v>
      </c>
      <c r="B14" s="141"/>
      <c r="C14" s="141"/>
      <c r="D14" s="141"/>
      <c r="E14" s="141"/>
      <c r="F14" s="31">
        <f>SUM(F12:F13)</f>
        <v>600</v>
      </c>
      <c r="G14" s="31">
        <f>SUM(G12:G13)</f>
        <v>7200</v>
      </c>
    </row>
    <row r="15" spans="1:7" ht="28.5" customHeight="1" x14ac:dyDescent="0.2">
      <c r="B15" s="140" t="s">
        <v>142</v>
      </c>
      <c r="C15" s="140"/>
      <c r="D15" s="140"/>
      <c r="E15" s="140"/>
      <c r="F15" s="140"/>
      <c r="G15" s="140"/>
    </row>
  </sheetData>
  <mergeCells count="14">
    <mergeCell ref="A1:G1"/>
    <mergeCell ref="A3:G3"/>
    <mergeCell ref="A4:D4"/>
    <mergeCell ref="A5:G5"/>
    <mergeCell ref="A6:G6"/>
    <mergeCell ref="E10:E11"/>
    <mergeCell ref="B15:G15"/>
    <mergeCell ref="A14:E14"/>
    <mergeCell ref="A9:G9"/>
    <mergeCell ref="A10:A11"/>
    <mergeCell ref="B10:B11"/>
    <mergeCell ref="C10:C11"/>
    <mergeCell ref="D10:D11"/>
    <mergeCell ref="F10:G10"/>
  </mergeCells>
  <pageMargins left="0.25" right="0.25" top="0.75" bottom="0.75" header="0.3" footer="0.3"/>
  <pageSetup paperSize="9" scale="80" fitToWidth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93585-FD7A-4168-9A89-9F684C60C47F}">
  <dimension ref="A1:AMG15"/>
  <sheetViews>
    <sheetView zoomScale="90" zoomScaleNormal="90" workbookViewId="0">
      <selection activeCell="B13" sqref="B13"/>
    </sheetView>
  </sheetViews>
  <sheetFormatPr defaultRowHeight="13.35" customHeight="1" x14ac:dyDescent="0.2"/>
  <cols>
    <col min="1" max="1" width="43.25" style="1" bestFit="1" customWidth="1"/>
    <col min="2" max="2" width="10.125" style="1" bestFit="1" customWidth="1"/>
    <col min="3" max="3" width="9.125" style="1" bestFit="1" customWidth="1"/>
    <col min="4" max="4" width="8.25" style="1" bestFit="1" customWidth="1"/>
    <col min="5" max="5" width="9.375" style="1" bestFit="1" customWidth="1"/>
    <col min="6" max="6" width="8.75" style="1" bestFit="1" customWidth="1"/>
    <col min="7" max="7" width="9.75" style="1" bestFit="1" customWidth="1"/>
    <col min="8" max="8" width="8.75" style="1" bestFit="1" customWidth="1"/>
    <col min="9" max="9" width="9.75" style="1" bestFit="1" customWidth="1"/>
    <col min="10" max="10" width="8.75" style="1" bestFit="1" customWidth="1"/>
    <col min="11" max="11" width="10.625" style="1" bestFit="1" customWidth="1"/>
    <col min="12" max="12" width="9.5" style="1" customWidth="1"/>
    <col min="13" max="1021" width="10.625" style="1" customWidth="1"/>
  </cols>
  <sheetData>
    <row r="1" spans="1:13" ht="17.649999999999999" customHeight="1" x14ac:dyDescent="0.25">
      <c r="A1" s="138" t="s">
        <v>171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</row>
    <row r="2" spans="1:13" ht="14.25" x14ac:dyDescent="0.2"/>
    <row r="3" spans="1:13" ht="12.75" customHeight="1" x14ac:dyDescent="0.2">
      <c r="A3" s="121" t="s">
        <v>189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</row>
    <row r="4" spans="1:13" ht="12.75" customHeight="1" x14ac:dyDescent="0.2">
      <c r="A4" s="97"/>
      <c r="B4" s="97"/>
      <c r="C4" s="97"/>
      <c r="D4" s="97"/>
      <c r="E4" s="97"/>
      <c r="F4" s="97"/>
      <c r="G4" s="97"/>
    </row>
    <row r="5" spans="1:13" ht="12.75" customHeight="1" x14ac:dyDescent="0.2">
      <c r="A5" s="95" t="s">
        <v>117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</row>
    <row r="6" spans="1:13" ht="13.35" customHeight="1" x14ac:dyDescent="0.2">
      <c r="A6" s="96" t="s">
        <v>132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</row>
    <row r="7" spans="1:13" ht="12.75" customHeight="1" x14ac:dyDescent="0.2">
      <c r="A7" s="97"/>
      <c r="B7" s="97"/>
      <c r="C7" s="97"/>
      <c r="D7" s="4"/>
      <c r="E7" s="5"/>
      <c r="F7" s="5"/>
      <c r="G7" s="5"/>
    </row>
    <row r="8" spans="1:13" ht="41.25" customHeight="1" x14ac:dyDescent="0.2">
      <c r="A8" s="144" t="s">
        <v>0</v>
      </c>
      <c r="B8" s="144" t="s">
        <v>151</v>
      </c>
      <c r="C8" s="142" t="s">
        <v>150</v>
      </c>
      <c r="D8" s="143"/>
      <c r="E8" s="142" t="s">
        <v>133</v>
      </c>
      <c r="F8" s="143"/>
      <c r="G8" s="142" t="s">
        <v>134</v>
      </c>
      <c r="H8" s="143"/>
      <c r="I8" s="142" t="s">
        <v>141</v>
      </c>
      <c r="J8" s="143"/>
      <c r="K8" s="142" t="s">
        <v>147</v>
      </c>
      <c r="L8" s="143"/>
    </row>
    <row r="9" spans="1:13" ht="13.35" customHeight="1" x14ac:dyDescent="0.2">
      <c r="A9" s="145"/>
      <c r="B9" s="145"/>
      <c r="C9" s="26" t="s">
        <v>124</v>
      </c>
      <c r="D9" s="26" t="s">
        <v>123</v>
      </c>
      <c r="E9" s="26" t="s">
        <v>124</v>
      </c>
      <c r="F9" s="26" t="s">
        <v>123</v>
      </c>
      <c r="G9" s="26" t="s">
        <v>124</v>
      </c>
      <c r="H9" s="26" t="s">
        <v>123</v>
      </c>
      <c r="I9" s="26" t="s">
        <v>124</v>
      </c>
      <c r="J9" s="26" t="s">
        <v>123</v>
      </c>
      <c r="K9" s="26" t="s">
        <v>124</v>
      </c>
      <c r="L9" s="26" t="s">
        <v>123</v>
      </c>
    </row>
    <row r="10" spans="1:13" ht="13.35" customHeight="1" x14ac:dyDescent="0.2">
      <c r="A10" s="27" t="s">
        <v>181</v>
      </c>
      <c r="B10" s="27">
        <v>1</v>
      </c>
      <c r="C10" s="35">
        <f>'Unif. e EPI''s'!H17*B10</f>
        <v>0</v>
      </c>
      <c r="D10" s="36">
        <f>C10/12</f>
        <v>0</v>
      </c>
      <c r="E10" s="36">
        <v>0</v>
      </c>
      <c r="F10" s="36">
        <f t="shared" ref="F10" si="0">E10/12</f>
        <v>0</v>
      </c>
      <c r="G10" s="36">
        <v>0</v>
      </c>
      <c r="H10" s="36">
        <f t="shared" ref="H10" si="1">G10/12</f>
        <v>0</v>
      </c>
      <c r="I10" s="36">
        <v>0</v>
      </c>
      <c r="J10" s="36">
        <f t="shared" ref="J10" si="2">I10/12</f>
        <v>0</v>
      </c>
      <c r="K10" s="38">
        <f t="shared" ref="K10" si="3">C10+E10+G10+I10</f>
        <v>0</v>
      </c>
      <c r="L10" s="38">
        <f t="shared" ref="L10" si="4">K10/12</f>
        <v>0</v>
      </c>
    </row>
    <row r="11" spans="1:13" ht="13.35" customHeight="1" x14ac:dyDescent="0.2">
      <c r="A11" s="27" t="s">
        <v>182</v>
      </c>
      <c r="B11" s="27">
        <v>1</v>
      </c>
      <c r="C11" s="35">
        <f>'Unif. e EPI''s'!H28*B11</f>
        <v>0</v>
      </c>
      <c r="D11" s="36">
        <f>C11/12</f>
        <v>0</v>
      </c>
      <c r="E11" s="36">
        <v>0</v>
      </c>
      <c r="F11" s="36">
        <f>E11/12</f>
        <v>0</v>
      </c>
      <c r="G11" s="36">
        <v>0</v>
      </c>
      <c r="H11" s="36">
        <f>G11/12</f>
        <v>0</v>
      </c>
      <c r="I11" s="36">
        <f>Diárias!G14*B11</f>
        <v>7200</v>
      </c>
      <c r="J11" s="36">
        <f>I11/12</f>
        <v>600</v>
      </c>
      <c r="K11" s="38">
        <f>C11+E11+G11+I11</f>
        <v>7200</v>
      </c>
      <c r="L11" s="38">
        <f>K11/12</f>
        <v>600</v>
      </c>
    </row>
    <row r="12" spans="1:13" ht="13.35" customHeight="1" x14ac:dyDescent="0.2">
      <c r="A12" s="28" t="s">
        <v>1</v>
      </c>
      <c r="B12" s="28">
        <v>2</v>
      </c>
      <c r="C12" s="37">
        <f>SUM(C10:C11)</f>
        <v>0</v>
      </c>
      <c r="D12" s="37">
        <f>C12/12</f>
        <v>0</v>
      </c>
      <c r="E12" s="86">
        <f>SUM(E10:E11)</f>
        <v>0</v>
      </c>
      <c r="F12" s="86">
        <f>SUM(F10:F11)</f>
        <v>0</v>
      </c>
      <c r="G12" s="86">
        <f>SUM(G10:G11)</f>
        <v>0</v>
      </c>
      <c r="H12" s="86">
        <f>SUM(H10:H11)</f>
        <v>0</v>
      </c>
      <c r="I12" s="37">
        <f>SUM(I10:I11)</f>
        <v>7200</v>
      </c>
      <c r="J12" s="38">
        <f t="shared" ref="J12" si="5">I12/12</f>
        <v>600</v>
      </c>
      <c r="K12" s="38">
        <f t="shared" ref="K12" si="6">C12+E12+G12+I12</f>
        <v>7200</v>
      </c>
      <c r="L12" s="38">
        <f>K12/12</f>
        <v>600</v>
      </c>
      <c r="M12" s="30"/>
    </row>
    <row r="13" spans="1:13" ht="13.35" customHeight="1" x14ac:dyDescent="0.2">
      <c r="D13" s="30"/>
      <c r="F13" s="30"/>
      <c r="H13" s="30"/>
    </row>
    <row r="14" spans="1:13" ht="13.35" customHeight="1" x14ac:dyDescent="0.2">
      <c r="L14" s="30"/>
    </row>
    <row r="15" spans="1:13" ht="13.35" customHeight="1" x14ac:dyDescent="0.2">
      <c r="C15" s="30"/>
    </row>
  </sheetData>
  <mergeCells count="13">
    <mergeCell ref="K8:L8"/>
    <mergeCell ref="A1:L1"/>
    <mergeCell ref="A3:L3"/>
    <mergeCell ref="A5:L5"/>
    <mergeCell ref="A6:L6"/>
    <mergeCell ref="C8:D8"/>
    <mergeCell ref="A8:A9"/>
    <mergeCell ref="B8:B9"/>
    <mergeCell ref="E8:F8"/>
    <mergeCell ref="G8:H8"/>
    <mergeCell ref="A7:C7"/>
    <mergeCell ref="A4:G4"/>
    <mergeCell ref="I8:J8"/>
  </mergeCells>
  <pageMargins left="0.25" right="0.25" top="0.75" bottom="0.75" header="0.3" footer="0.3"/>
  <pageSetup paperSize="9" scale="80" fitToWidth="0" fitToHeight="0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MJ18"/>
  <sheetViews>
    <sheetView workbookViewId="0">
      <selection activeCell="F14" sqref="F14"/>
    </sheetView>
  </sheetViews>
  <sheetFormatPr defaultRowHeight="15.75" customHeight="1" x14ac:dyDescent="0.2"/>
  <cols>
    <col min="1" max="1" width="4.75" style="1" customWidth="1"/>
    <col min="2" max="2" width="42.125" style="1" bestFit="1" customWidth="1"/>
    <col min="3" max="3" width="6.375" style="1" customWidth="1"/>
    <col min="4" max="4" width="13.375" style="1" customWidth="1"/>
    <col min="5" max="5" width="16.75" style="1" customWidth="1"/>
    <col min="6" max="7" width="17.375" style="1" customWidth="1"/>
    <col min="8" max="1024" width="8.125" style="1" customWidth="1"/>
  </cols>
  <sheetData>
    <row r="1" spans="1:7" ht="15.95" customHeight="1" x14ac:dyDescent="0.25">
      <c r="A1" s="138" t="s">
        <v>171</v>
      </c>
      <c r="B1" s="138"/>
      <c r="C1" s="138"/>
      <c r="D1" s="138"/>
      <c r="E1" s="138"/>
      <c r="F1" s="138"/>
    </row>
    <row r="2" spans="1:7" ht="20.100000000000001" customHeight="1" x14ac:dyDescent="0.25">
      <c r="A2" s="19"/>
      <c r="B2" s="19"/>
      <c r="C2" s="19"/>
      <c r="D2" s="19"/>
      <c r="E2" s="19"/>
      <c r="F2" s="19"/>
    </row>
    <row r="3" spans="1:7" ht="20.100000000000001" customHeight="1" x14ac:dyDescent="0.2">
      <c r="A3" s="121" t="s">
        <v>189</v>
      </c>
      <c r="B3" s="121"/>
      <c r="C3" s="121"/>
      <c r="D3" s="121"/>
      <c r="E3" s="121"/>
      <c r="F3" s="121"/>
    </row>
    <row r="4" spans="1:7" ht="20.100000000000001" customHeight="1" x14ac:dyDescent="0.2">
      <c r="A4" s="97"/>
      <c r="B4" s="97"/>
      <c r="C4" s="97"/>
      <c r="D4" s="97"/>
      <c r="E4" s="97"/>
      <c r="F4" s="97"/>
    </row>
    <row r="5" spans="1:7" ht="20.100000000000001" customHeight="1" x14ac:dyDescent="0.2">
      <c r="A5" s="95" t="s">
        <v>117</v>
      </c>
      <c r="B5" s="95"/>
      <c r="C5" s="95"/>
      <c r="D5" s="95"/>
      <c r="E5" s="95"/>
      <c r="F5" s="95"/>
    </row>
    <row r="6" spans="1:7" ht="20.100000000000001" customHeight="1" x14ac:dyDescent="0.2">
      <c r="A6" s="96" t="s">
        <v>109</v>
      </c>
      <c r="B6" s="96"/>
      <c r="C6" s="96"/>
      <c r="D6" s="96"/>
      <c r="E6" s="96"/>
      <c r="F6" s="96"/>
    </row>
    <row r="7" spans="1:7" ht="20.100000000000001" customHeight="1" x14ac:dyDescent="0.2">
      <c r="A7" s="3"/>
      <c r="B7" s="3"/>
      <c r="C7" s="3"/>
      <c r="D7" s="3"/>
      <c r="E7" s="3"/>
      <c r="F7" s="3"/>
    </row>
    <row r="8" spans="1:7" ht="32.25" customHeight="1" x14ac:dyDescent="0.2">
      <c r="A8" s="150" t="s">
        <v>118</v>
      </c>
      <c r="B8" s="150"/>
      <c r="C8" s="150"/>
      <c r="D8" s="150"/>
      <c r="E8" s="150"/>
      <c r="F8" s="150"/>
    </row>
    <row r="9" spans="1:7" ht="12.75" customHeight="1" x14ac:dyDescent="0.2">
      <c r="A9" s="9" t="s">
        <v>110</v>
      </c>
      <c r="B9" s="22" t="s">
        <v>111</v>
      </c>
      <c r="C9" s="118" t="s">
        <v>119</v>
      </c>
      <c r="D9" s="118" t="s">
        <v>112</v>
      </c>
      <c r="E9" s="118" t="s">
        <v>113</v>
      </c>
      <c r="F9" s="151" t="s">
        <v>116</v>
      </c>
    </row>
    <row r="10" spans="1:7" ht="12.75" customHeight="1" x14ac:dyDescent="0.2">
      <c r="A10" s="15">
        <v>1</v>
      </c>
      <c r="B10" s="23" t="s">
        <v>0</v>
      </c>
      <c r="C10" s="118"/>
      <c r="D10" s="118"/>
      <c r="E10" s="118"/>
      <c r="F10" s="152"/>
      <c r="G10" s="20"/>
    </row>
    <row r="11" spans="1:7" ht="12.75" customHeight="1" x14ac:dyDescent="0.2">
      <c r="A11" s="10" t="s">
        <v>174</v>
      </c>
      <c r="B11" s="75" t="s">
        <v>173</v>
      </c>
      <c r="C11" s="80" t="s">
        <v>22</v>
      </c>
      <c r="D11" s="81">
        <v>1</v>
      </c>
      <c r="E11" s="82">
        <f>'1.1 - REC'!E139</f>
        <v>5283.1637468396502</v>
      </c>
      <c r="F11" s="83">
        <f t="shared" ref="F11" si="0">D11*E11</f>
        <v>5283.1637468396502</v>
      </c>
      <c r="G11" s="29"/>
    </row>
    <row r="12" spans="1:7" ht="12.75" customHeight="1" x14ac:dyDescent="0.2">
      <c r="A12" s="10" t="s">
        <v>175</v>
      </c>
      <c r="B12" s="75" t="s">
        <v>172</v>
      </c>
      <c r="C12" s="76" t="s">
        <v>22</v>
      </c>
      <c r="D12" s="77">
        <v>1</v>
      </c>
      <c r="E12" s="78">
        <f>'1.2 - MOT'!E139</f>
        <v>7861.3417032069974</v>
      </c>
      <c r="F12" s="79">
        <f t="shared" ref="F12" si="1">D12*E12</f>
        <v>7861.3417032069974</v>
      </c>
      <c r="G12" s="29"/>
    </row>
    <row r="13" spans="1:7" ht="12.75" customHeight="1" x14ac:dyDescent="0.2">
      <c r="A13" s="146" t="s">
        <v>114</v>
      </c>
      <c r="B13" s="147"/>
      <c r="C13" s="147"/>
      <c r="D13" s="147"/>
      <c r="E13" s="148"/>
      <c r="F13" s="24">
        <f>SUM(F11:F12)</f>
        <v>13144.505450046647</v>
      </c>
      <c r="G13" s="29"/>
    </row>
    <row r="14" spans="1:7" ht="15.75" customHeight="1" x14ac:dyDescent="0.2">
      <c r="A14" s="149" t="s">
        <v>115</v>
      </c>
      <c r="B14" s="149"/>
      <c r="C14" s="149"/>
      <c r="D14" s="149"/>
      <c r="E14" s="149"/>
      <c r="F14" s="25">
        <f>F13*12</f>
        <v>157734.06540055975</v>
      </c>
    </row>
    <row r="15" spans="1:7" ht="15.75" customHeight="1" x14ac:dyDescent="0.2">
      <c r="F15" s="39"/>
    </row>
    <row r="16" spans="1:7" ht="15.75" customHeight="1" x14ac:dyDescent="0.2">
      <c r="F16" s="39"/>
    </row>
    <row r="17" spans="6:6" ht="15.75" customHeight="1" x14ac:dyDescent="0.2">
      <c r="F17" s="29"/>
    </row>
    <row r="18" spans="6:6" ht="15.75" customHeight="1" x14ac:dyDescent="0.2">
      <c r="F18" s="74"/>
    </row>
  </sheetData>
  <mergeCells count="12">
    <mergeCell ref="A13:E13"/>
    <mergeCell ref="A14:E14"/>
    <mergeCell ref="A1:F1"/>
    <mergeCell ref="A3:F3"/>
    <mergeCell ref="A4:F4"/>
    <mergeCell ref="A5:F5"/>
    <mergeCell ref="A6:F6"/>
    <mergeCell ref="A8:F8"/>
    <mergeCell ref="C9:C10"/>
    <mergeCell ref="D9:D10"/>
    <mergeCell ref="E9:E10"/>
    <mergeCell ref="F9:F10"/>
  </mergeCells>
  <printOptions horizontalCentered="1"/>
  <pageMargins left="0.70866141732283472" right="0.70866141732283472" top="1.1417322834645669" bottom="1.1417322834645669" header="0.74803149606299213" footer="0.74803149606299213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450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</vt:i4>
      </vt:variant>
    </vt:vector>
  </HeadingPairs>
  <TitlesOfParts>
    <vt:vector size="7" baseType="lpstr">
      <vt:lpstr>1.1 - REC</vt:lpstr>
      <vt:lpstr>1.2 - MOT</vt:lpstr>
      <vt:lpstr>Unif. e EPI's</vt:lpstr>
      <vt:lpstr>Diárias</vt:lpstr>
      <vt:lpstr>Res. Ins. Div.</vt:lpstr>
      <vt:lpstr>Valor Global</vt:lpstr>
      <vt:lpstr>'Valor Global'!Area_de_impressao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Manoel da Costa Santos</dc:creator>
  <cp:lastModifiedBy>Elias Kleiton Santos Oliveira</cp:lastModifiedBy>
  <cp:revision>17</cp:revision>
  <cp:lastPrinted>2025-04-16T11:31:28Z</cp:lastPrinted>
  <dcterms:created xsi:type="dcterms:W3CDTF">2015-07-24T13:26:01Z</dcterms:created>
  <dcterms:modified xsi:type="dcterms:W3CDTF">2025-05-12T12:34:31Z</dcterms:modified>
</cp:coreProperties>
</file>