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as.kleiton\Documents\5ª EPE\Licitações\Limpeza, manutenção e conservação (5ª EPE, Sede e 5ª CII) 2025\"/>
    </mc:Choice>
  </mc:AlternateContent>
  <xr:revisionPtr revIDLastSave="0" documentId="13_ncr:1_{315A79A3-9BAB-4F80-AF1D-13B830870188}" xr6:coauthVersionLast="47" xr6:coauthVersionMax="47" xr10:uidLastSave="{00000000-0000-0000-0000-000000000000}"/>
  <bookViews>
    <workbookView xWindow="-120" yWindow="-120" windowWidth="29040" windowHeight="15720" tabRatio="858" activeTab="8" xr2:uid="{00000000-000D-0000-FFFF-FFFF00000000}"/>
  </bookViews>
  <sheets>
    <sheet name="2.1 - EAB" sheetId="10" r:id="rId1"/>
    <sheet name="2.2 - AM" sheetId="11" r:id="rId2"/>
    <sheet name="2.3 - AL" sheetId="4" r:id="rId3"/>
    <sheet name="2.4 - JD" sheetId="3" r:id="rId4"/>
    <sheet name="2.5 - COP" sheetId="2" r:id="rId5"/>
    <sheet name="Unif. e EPI's" sheetId="14" r:id="rId6"/>
    <sheet name="Insumos" sheetId="1" r:id="rId7"/>
    <sheet name="Res. Ins. Div." sheetId="13" r:id="rId8"/>
    <sheet name="Valor Global" sheetId="7" r:id="rId9"/>
  </sheets>
  <definedNames>
    <definedName name="_xlnm.Print_Area" localSheetId="2">'2.3 - AL'!$A$1:$E$139</definedName>
    <definedName name="_xlnm.Print_Area" localSheetId="4">'2.5 - COP'!$A$1:$E$137</definedName>
    <definedName name="_xlnm.Print_Area" localSheetId="8">'Valor Global'!$A$1:$F$20</definedName>
  </definedNames>
  <calcPr calcId="191029" iterate="1"/>
</workbook>
</file>

<file path=xl/calcChain.xml><?xml version="1.0" encoding="utf-8"?>
<calcChain xmlns="http://schemas.openxmlformats.org/spreadsheetml/2006/main">
  <c r="H53" i="14" l="1"/>
  <c r="H54" i="14"/>
  <c r="H55" i="14"/>
  <c r="H56" i="14"/>
  <c r="H57" i="14"/>
  <c r="H58" i="14"/>
  <c r="H59" i="14"/>
  <c r="H60" i="14"/>
  <c r="H61" i="14"/>
  <c r="H62" i="14"/>
  <c r="H63" i="14"/>
  <c r="H64" i="14"/>
  <c r="H52" i="14"/>
  <c r="H264" i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H273" i="1"/>
  <c r="H274" i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 s="1"/>
  <c r="H282" i="1"/>
  <c r="I282" i="1" s="1"/>
  <c r="H283" i="1"/>
  <c r="I283" i="1" s="1"/>
  <c r="H284" i="1"/>
  <c r="I284" i="1" s="1"/>
  <c r="H285" i="1"/>
  <c r="I285" i="1" s="1"/>
  <c r="H263" i="1"/>
  <c r="I263" i="1" s="1"/>
  <c r="I274" i="1"/>
  <c r="I273" i="1"/>
  <c r="I272" i="1"/>
  <c r="I264" i="1"/>
  <c r="H231" i="1"/>
  <c r="I231" i="1" s="1"/>
  <c r="H230" i="1"/>
  <c r="I230" i="1" s="1"/>
  <c r="H229" i="1"/>
  <c r="I229" i="1" s="1"/>
  <c r="H222" i="1"/>
  <c r="I222" i="1" s="1"/>
  <c r="H221" i="1"/>
  <c r="I221" i="1" s="1"/>
  <c r="H215" i="1"/>
  <c r="I215" i="1" s="1"/>
  <c r="H214" i="1"/>
  <c r="I214" i="1" s="1"/>
  <c r="H213" i="1"/>
  <c r="I213" i="1" s="1"/>
  <c r="H206" i="1"/>
  <c r="I206" i="1" s="1"/>
  <c r="H205" i="1"/>
  <c r="I205" i="1" s="1"/>
  <c r="H199" i="1"/>
  <c r="I199" i="1" s="1"/>
  <c r="H198" i="1"/>
  <c r="I198" i="1" s="1"/>
  <c r="H197" i="1"/>
  <c r="I197" i="1" s="1"/>
  <c r="H240" i="1"/>
  <c r="H257" i="1" s="1"/>
  <c r="I257" i="1" s="1"/>
  <c r="E14" i="13" s="1"/>
  <c r="H241" i="1"/>
  <c r="H242" i="1"/>
  <c r="I242" i="1" s="1"/>
  <c r="H243" i="1"/>
  <c r="I243" i="1" s="1"/>
  <c r="H244" i="1"/>
  <c r="I244" i="1" s="1"/>
  <c r="H245" i="1"/>
  <c r="I245" i="1" s="1"/>
  <c r="H246" i="1"/>
  <c r="H247" i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39" i="1"/>
  <c r="I239" i="1" s="1"/>
  <c r="I247" i="1"/>
  <c r="I246" i="1"/>
  <c r="I241" i="1"/>
  <c r="F256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39" i="1"/>
  <c r="H192" i="1"/>
  <c r="I192" i="1" s="1"/>
  <c r="H193" i="1"/>
  <c r="I193" i="1" s="1"/>
  <c r="H194" i="1"/>
  <c r="I194" i="1" s="1"/>
  <c r="H195" i="1"/>
  <c r="I195" i="1" s="1"/>
  <c r="H196" i="1"/>
  <c r="I196" i="1" s="1"/>
  <c r="H200" i="1"/>
  <c r="I200" i="1" s="1"/>
  <c r="H201" i="1"/>
  <c r="I201" i="1" s="1"/>
  <c r="H202" i="1"/>
  <c r="I202" i="1" s="1"/>
  <c r="H203" i="1"/>
  <c r="I203" i="1" s="1"/>
  <c r="H204" i="1"/>
  <c r="I204" i="1" s="1"/>
  <c r="H207" i="1"/>
  <c r="I207" i="1" s="1"/>
  <c r="H208" i="1"/>
  <c r="I208" i="1" s="1"/>
  <c r="H209" i="1"/>
  <c r="I209" i="1" s="1"/>
  <c r="H210" i="1"/>
  <c r="I210" i="1" s="1"/>
  <c r="H211" i="1"/>
  <c r="I211" i="1" s="1"/>
  <c r="H212" i="1"/>
  <c r="I212" i="1" s="1"/>
  <c r="H216" i="1"/>
  <c r="I216" i="1" s="1"/>
  <c r="H217" i="1"/>
  <c r="H218" i="1"/>
  <c r="I218" i="1" s="1"/>
  <c r="H219" i="1"/>
  <c r="I219" i="1" s="1"/>
  <c r="H220" i="1"/>
  <c r="I220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32" i="1"/>
  <c r="I232" i="1" s="1"/>
  <c r="H191" i="1"/>
  <c r="I191" i="1" s="1"/>
  <c r="I217" i="1"/>
  <c r="H286" i="1" l="1"/>
  <c r="I240" i="1"/>
  <c r="H233" i="1"/>
  <c r="I233" i="1" s="1"/>
  <c r="I286" i="1" l="1"/>
  <c r="G14" i="13"/>
  <c r="G13" i="13"/>
  <c r="E192" i="1" l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191" i="1"/>
  <c r="H168" i="1"/>
  <c r="I168" i="1" s="1"/>
  <c r="H169" i="1"/>
  <c r="H170" i="1"/>
  <c r="I170" i="1" s="1"/>
  <c r="H171" i="1"/>
  <c r="I171" i="1" s="1"/>
  <c r="H172" i="1"/>
  <c r="I172" i="1" s="1"/>
  <c r="H173" i="1"/>
  <c r="I173" i="1" s="1"/>
  <c r="H174" i="1"/>
  <c r="H175" i="1"/>
  <c r="I175" i="1" s="1"/>
  <c r="H176" i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H183" i="1"/>
  <c r="H184" i="1"/>
  <c r="H167" i="1"/>
  <c r="I167" i="1" s="1"/>
  <c r="I184" i="1"/>
  <c r="I183" i="1"/>
  <c r="I182" i="1"/>
  <c r="I176" i="1"/>
  <c r="I174" i="1"/>
  <c r="I169" i="1"/>
  <c r="H136" i="1"/>
  <c r="H137" i="1"/>
  <c r="I137" i="1" s="1"/>
  <c r="H138" i="1"/>
  <c r="I138" i="1" s="1"/>
  <c r="H139" i="1"/>
  <c r="I139" i="1" s="1"/>
  <c r="H140" i="1"/>
  <c r="I140" i="1" s="1"/>
  <c r="H141" i="1"/>
  <c r="H142" i="1"/>
  <c r="I142" i="1" s="1"/>
  <c r="H143" i="1"/>
  <c r="H144" i="1"/>
  <c r="I144" i="1" s="1"/>
  <c r="H145" i="1"/>
  <c r="I145" i="1" s="1"/>
  <c r="H146" i="1"/>
  <c r="I146" i="1" s="1"/>
  <c r="H147" i="1"/>
  <c r="H148" i="1"/>
  <c r="I148" i="1" s="1"/>
  <c r="H149" i="1"/>
  <c r="I149" i="1" s="1"/>
  <c r="H150" i="1"/>
  <c r="I150" i="1" s="1"/>
  <c r="H151" i="1"/>
  <c r="H152" i="1"/>
  <c r="I152" i="1" s="1"/>
  <c r="H153" i="1"/>
  <c r="I153" i="1" s="1"/>
  <c r="H154" i="1"/>
  <c r="H155" i="1"/>
  <c r="I155" i="1" s="1"/>
  <c r="H156" i="1"/>
  <c r="I156" i="1" s="1"/>
  <c r="H157" i="1"/>
  <c r="I157" i="1" s="1"/>
  <c r="H158" i="1"/>
  <c r="I158" i="1" s="1"/>
  <c r="H159" i="1"/>
  <c r="H160" i="1"/>
  <c r="I141" i="1"/>
  <c r="I147" i="1"/>
  <c r="I154" i="1"/>
  <c r="H135" i="1"/>
  <c r="I135" i="1" s="1"/>
  <c r="I160" i="1"/>
  <c r="I159" i="1"/>
  <c r="I151" i="1"/>
  <c r="I143" i="1"/>
  <c r="I136" i="1"/>
  <c r="H62" i="1"/>
  <c r="I62" i="1" s="1"/>
  <c r="H63" i="1"/>
  <c r="I63" i="1" s="1"/>
  <c r="H64" i="1"/>
  <c r="I64" i="1" s="1"/>
  <c r="H65" i="1"/>
  <c r="I65" i="1" s="1"/>
  <c r="H66" i="1"/>
  <c r="I66" i="1" s="1"/>
  <c r="H67" i="1"/>
  <c r="H68" i="1"/>
  <c r="H69" i="1"/>
  <c r="H70" i="1"/>
  <c r="H71" i="1"/>
  <c r="H72" i="1"/>
  <c r="H73" i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H85" i="1"/>
  <c r="H86" i="1"/>
  <c r="H87" i="1"/>
  <c r="H88" i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H98" i="1"/>
  <c r="H99" i="1"/>
  <c r="I99" i="1" s="1"/>
  <c r="H100" i="1"/>
  <c r="H101" i="1"/>
  <c r="H102" i="1"/>
  <c r="H103" i="1"/>
  <c r="H104" i="1"/>
  <c r="H105" i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H117" i="1"/>
  <c r="H118" i="1"/>
  <c r="H119" i="1"/>
  <c r="I119" i="1" s="1"/>
  <c r="H120" i="1"/>
  <c r="H121" i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61" i="1"/>
  <c r="I61" i="1" s="1"/>
  <c r="I121" i="1"/>
  <c r="I120" i="1"/>
  <c r="I118" i="1"/>
  <c r="I117" i="1"/>
  <c r="I116" i="1"/>
  <c r="I105" i="1"/>
  <c r="I104" i="1"/>
  <c r="I103" i="1"/>
  <c r="I102" i="1"/>
  <c r="I101" i="1"/>
  <c r="I100" i="1"/>
  <c r="I98" i="1"/>
  <c r="I97" i="1"/>
  <c r="I88" i="1"/>
  <c r="I87" i="1"/>
  <c r="I86" i="1"/>
  <c r="I85" i="1"/>
  <c r="I84" i="1"/>
  <c r="I73" i="1"/>
  <c r="I72" i="1"/>
  <c r="I71" i="1"/>
  <c r="I70" i="1"/>
  <c r="I69" i="1"/>
  <c r="I68" i="1"/>
  <c r="I67" i="1"/>
  <c r="E61" i="1"/>
  <c r="F61" i="1" s="1"/>
  <c r="E62" i="1"/>
  <c r="F62" i="1"/>
  <c r="E63" i="1"/>
  <c r="F63" i="1" s="1"/>
  <c r="H13" i="1"/>
  <c r="I13" i="1" s="1"/>
  <c r="H14" i="1"/>
  <c r="H15" i="1"/>
  <c r="H16" i="1"/>
  <c r="I16" i="1" s="1"/>
  <c r="H17" i="1"/>
  <c r="I17" i="1" s="1"/>
  <c r="H18" i="1"/>
  <c r="I18" i="1" s="1"/>
  <c r="H19" i="1"/>
  <c r="I19" i="1" s="1"/>
  <c r="H20" i="1"/>
  <c r="H21" i="1"/>
  <c r="H22" i="1"/>
  <c r="I22" i="1" s="1"/>
  <c r="H23" i="1"/>
  <c r="H24" i="1"/>
  <c r="H25" i="1"/>
  <c r="I25" i="1" s="1"/>
  <c r="H26" i="1"/>
  <c r="I26" i="1" s="1"/>
  <c r="H27" i="1"/>
  <c r="H28" i="1"/>
  <c r="I28" i="1" s="1"/>
  <c r="H29" i="1"/>
  <c r="I29" i="1" s="1"/>
  <c r="H30" i="1"/>
  <c r="H31" i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H42" i="1"/>
  <c r="I42" i="1" s="1"/>
  <c r="H43" i="1"/>
  <c r="H44" i="1"/>
  <c r="I44" i="1" s="1"/>
  <c r="H45" i="1"/>
  <c r="I45" i="1" s="1"/>
  <c r="H46" i="1"/>
  <c r="H47" i="1"/>
  <c r="I47" i="1" s="1"/>
  <c r="H48" i="1"/>
  <c r="I48" i="1" s="1"/>
  <c r="H49" i="1"/>
  <c r="I49" i="1" s="1"/>
  <c r="H50" i="1"/>
  <c r="I50" i="1" s="1"/>
  <c r="H51" i="1"/>
  <c r="I51" i="1" s="1"/>
  <c r="H52" i="1"/>
  <c r="H53" i="1"/>
  <c r="I53" i="1" s="1"/>
  <c r="H54" i="1"/>
  <c r="I54" i="1" s="1"/>
  <c r="H12" i="1"/>
  <c r="I12" i="1" s="1"/>
  <c r="I52" i="1"/>
  <c r="I46" i="1"/>
  <c r="I43" i="1"/>
  <c r="I41" i="1"/>
  <c r="I31" i="1"/>
  <c r="I30" i="1"/>
  <c r="I27" i="1"/>
  <c r="I24" i="1"/>
  <c r="I23" i="1"/>
  <c r="I21" i="1"/>
  <c r="I20" i="1"/>
  <c r="I15" i="1"/>
  <c r="I14" i="1"/>
  <c r="H55" i="1" l="1"/>
  <c r="I55" i="1" s="1"/>
  <c r="H185" i="1"/>
  <c r="H161" i="1"/>
  <c r="I161" i="1" s="1"/>
  <c r="E12" i="13" s="1"/>
  <c r="H129" i="1"/>
  <c r="H72" i="14"/>
  <c r="I72" i="14" s="1"/>
  <c r="H73" i="14"/>
  <c r="I73" i="14" s="1"/>
  <c r="H74" i="14"/>
  <c r="I74" i="14" s="1"/>
  <c r="H75" i="14"/>
  <c r="I75" i="14" s="1"/>
  <c r="H71" i="14"/>
  <c r="I71" i="14" s="1"/>
  <c r="C12" i="13"/>
  <c r="C11" i="13"/>
  <c r="C10" i="13"/>
  <c r="H65" i="14"/>
  <c r="I65" i="14" s="1"/>
  <c r="I53" i="14"/>
  <c r="I54" i="14"/>
  <c r="I59" i="14"/>
  <c r="I52" i="14"/>
  <c r="I64" i="14"/>
  <c r="I63" i="14"/>
  <c r="I62" i="14"/>
  <c r="I61" i="14"/>
  <c r="I60" i="14"/>
  <c r="I58" i="14"/>
  <c r="I57" i="14"/>
  <c r="I56" i="14"/>
  <c r="I55" i="14"/>
  <c r="H42" i="14"/>
  <c r="I42" i="14" s="1"/>
  <c r="H43" i="14"/>
  <c r="I43" i="14" s="1"/>
  <c r="H44" i="14"/>
  <c r="I44" i="14" s="1"/>
  <c r="H45" i="14"/>
  <c r="I45" i="14" s="1"/>
  <c r="H41" i="14"/>
  <c r="I41" i="14" s="1"/>
  <c r="H29" i="14"/>
  <c r="I29" i="14" s="1"/>
  <c r="H30" i="14"/>
  <c r="I30" i="14" s="1"/>
  <c r="H31" i="14"/>
  <c r="H32" i="14"/>
  <c r="I32" i="14" s="1"/>
  <c r="H33" i="14"/>
  <c r="H34" i="14"/>
  <c r="I34" i="14" s="1"/>
  <c r="H28" i="14"/>
  <c r="I28" i="14" s="1"/>
  <c r="I33" i="14"/>
  <c r="I31" i="14"/>
  <c r="H13" i="14"/>
  <c r="H14" i="14"/>
  <c r="H15" i="14"/>
  <c r="I15" i="14" s="1"/>
  <c r="H16" i="14"/>
  <c r="I16" i="14" s="1"/>
  <c r="H17" i="14"/>
  <c r="I17" i="14" s="1"/>
  <c r="H18" i="14"/>
  <c r="I18" i="14" s="1"/>
  <c r="H19" i="14"/>
  <c r="H20" i="14"/>
  <c r="H21" i="14"/>
  <c r="H22" i="14"/>
  <c r="H12" i="14"/>
  <c r="I22" i="14"/>
  <c r="I21" i="14"/>
  <c r="I20" i="14"/>
  <c r="I19" i="14"/>
  <c r="I14" i="14"/>
  <c r="I13" i="14"/>
  <c r="E54" i="2"/>
  <c r="E54" i="3"/>
  <c r="E54" i="4"/>
  <c r="E54" i="11"/>
  <c r="E54" i="10"/>
  <c r="F13" i="13"/>
  <c r="E285" i="1"/>
  <c r="F285" i="1" s="1"/>
  <c r="E284" i="1"/>
  <c r="F284" i="1" s="1"/>
  <c r="E283" i="1"/>
  <c r="F283" i="1" s="1"/>
  <c r="E282" i="1"/>
  <c r="F282" i="1" s="1"/>
  <c r="E281" i="1"/>
  <c r="F281" i="1" s="1"/>
  <c r="E280" i="1"/>
  <c r="F280" i="1" s="1"/>
  <c r="E279" i="1"/>
  <c r="F279" i="1" s="1"/>
  <c r="E278" i="1"/>
  <c r="F278" i="1" s="1"/>
  <c r="E277" i="1"/>
  <c r="F277" i="1" s="1"/>
  <c r="E276" i="1"/>
  <c r="F276" i="1" s="1"/>
  <c r="E275" i="1"/>
  <c r="F275" i="1" s="1"/>
  <c r="E274" i="1"/>
  <c r="F274" i="1" s="1"/>
  <c r="E273" i="1"/>
  <c r="F273" i="1" s="1"/>
  <c r="E272" i="1"/>
  <c r="F272" i="1" s="1"/>
  <c r="E271" i="1"/>
  <c r="F271" i="1" s="1"/>
  <c r="E270" i="1"/>
  <c r="F270" i="1" s="1"/>
  <c r="E269" i="1"/>
  <c r="F269" i="1" s="1"/>
  <c r="E268" i="1"/>
  <c r="F268" i="1" s="1"/>
  <c r="E267" i="1"/>
  <c r="F267" i="1" s="1"/>
  <c r="E266" i="1"/>
  <c r="F266" i="1" s="1"/>
  <c r="E265" i="1"/>
  <c r="F265" i="1" s="1"/>
  <c r="E264" i="1"/>
  <c r="F264" i="1" s="1"/>
  <c r="E263" i="1"/>
  <c r="F232" i="1"/>
  <c r="F231" i="1"/>
  <c r="F230" i="1"/>
  <c r="F228" i="1"/>
  <c r="F227" i="1"/>
  <c r="F226" i="1"/>
  <c r="F224" i="1"/>
  <c r="F223" i="1"/>
  <c r="F222" i="1"/>
  <c r="F220" i="1"/>
  <c r="F219" i="1"/>
  <c r="F218" i="1"/>
  <c r="F216" i="1"/>
  <c r="F215" i="1"/>
  <c r="F214" i="1"/>
  <c r="F212" i="1"/>
  <c r="F211" i="1"/>
  <c r="F210" i="1"/>
  <c r="F208" i="1"/>
  <c r="F207" i="1"/>
  <c r="F206" i="1"/>
  <c r="F204" i="1"/>
  <c r="F203" i="1"/>
  <c r="F202" i="1"/>
  <c r="F200" i="1"/>
  <c r="F199" i="1"/>
  <c r="F198" i="1"/>
  <c r="F196" i="1"/>
  <c r="F195" i="1"/>
  <c r="F194" i="1"/>
  <c r="F192" i="1"/>
  <c r="E184" i="1"/>
  <c r="F184" i="1" s="1"/>
  <c r="E183" i="1"/>
  <c r="F183" i="1" s="1"/>
  <c r="E182" i="1"/>
  <c r="F182" i="1" s="1"/>
  <c r="E181" i="1"/>
  <c r="F181" i="1" s="1"/>
  <c r="E180" i="1"/>
  <c r="F180" i="1" s="1"/>
  <c r="E179" i="1"/>
  <c r="F179" i="1" s="1"/>
  <c r="E178" i="1"/>
  <c r="F178" i="1" s="1"/>
  <c r="E177" i="1"/>
  <c r="F177" i="1" s="1"/>
  <c r="E176" i="1"/>
  <c r="F176" i="1" s="1"/>
  <c r="E175" i="1"/>
  <c r="F175" i="1" s="1"/>
  <c r="E174" i="1"/>
  <c r="F174" i="1" s="1"/>
  <c r="E173" i="1"/>
  <c r="F173" i="1" s="1"/>
  <c r="E172" i="1"/>
  <c r="F172" i="1" s="1"/>
  <c r="E171" i="1"/>
  <c r="F171" i="1" s="1"/>
  <c r="E170" i="1"/>
  <c r="F170" i="1" s="1"/>
  <c r="E169" i="1"/>
  <c r="F169" i="1" s="1"/>
  <c r="E168" i="1"/>
  <c r="F168" i="1" s="1"/>
  <c r="E167" i="1"/>
  <c r="E160" i="1"/>
  <c r="F160" i="1" s="1"/>
  <c r="E159" i="1"/>
  <c r="F159" i="1" s="1"/>
  <c r="E158" i="1"/>
  <c r="F158" i="1" s="1"/>
  <c r="E157" i="1"/>
  <c r="F157" i="1" s="1"/>
  <c r="E156" i="1"/>
  <c r="F156" i="1" s="1"/>
  <c r="E155" i="1"/>
  <c r="F155" i="1" s="1"/>
  <c r="E154" i="1"/>
  <c r="F154" i="1" s="1"/>
  <c r="E153" i="1"/>
  <c r="F153" i="1" s="1"/>
  <c r="E152" i="1"/>
  <c r="F152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E135" i="1"/>
  <c r="E72" i="14"/>
  <c r="E73" i="14"/>
  <c r="E74" i="14"/>
  <c r="E75" i="14"/>
  <c r="F75" i="14" s="1"/>
  <c r="E71" i="14"/>
  <c r="E53" i="14"/>
  <c r="E54" i="14"/>
  <c r="E55" i="14"/>
  <c r="E56" i="14"/>
  <c r="E57" i="14"/>
  <c r="E58" i="14"/>
  <c r="E59" i="14"/>
  <c r="E60" i="14"/>
  <c r="E61" i="14"/>
  <c r="F61" i="14" s="1"/>
  <c r="E62" i="14"/>
  <c r="E63" i="14"/>
  <c r="F63" i="14" s="1"/>
  <c r="E64" i="14"/>
  <c r="E52" i="14"/>
  <c r="E42" i="14"/>
  <c r="E43" i="14"/>
  <c r="E44" i="14"/>
  <c r="E45" i="14"/>
  <c r="E41" i="14"/>
  <c r="E29" i="14"/>
  <c r="E30" i="14"/>
  <c r="E31" i="14"/>
  <c r="E32" i="14"/>
  <c r="E33" i="14"/>
  <c r="E34" i="14"/>
  <c r="E28" i="14"/>
  <c r="E13" i="14"/>
  <c r="E14" i="14"/>
  <c r="E15" i="14"/>
  <c r="E16" i="14"/>
  <c r="E17" i="14"/>
  <c r="E18" i="14"/>
  <c r="E19" i="14"/>
  <c r="E20" i="14"/>
  <c r="E21" i="14"/>
  <c r="E22" i="14"/>
  <c r="E12" i="14"/>
  <c r="F58" i="14"/>
  <c r="G10" i="13" l="1"/>
  <c r="I185" i="1"/>
  <c r="G12" i="13"/>
  <c r="I129" i="1"/>
  <c r="G11" i="13"/>
  <c r="H76" i="14"/>
  <c r="C13" i="13"/>
  <c r="H46" i="14"/>
  <c r="H35" i="14"/>
  <c r="H23" i="14"/>
  <c r="I12" i="14"/>
  <c r="I23" i="14" s="1"/>
  <c r="F59" i="14"/>
  <c r="F60" i="14"/>
  <c r="F62" i="14"/>
  <c r="F57" i="14"/>
  <c r="F42" i="14"/>
  <c r="F43" i="14"/>
  <c r="F213" i="1"/>
  <c r="F201" i="1"/>
  <c r="F257" i="1"/>
  <c r="E286" i="1"/>
  <c r="F263" i="1"/>
  <c r="F286" i="1" s="1"/>
  <c r="F221" i="1"/>
  <c r="F209" i="1"/>
  <c r="F197" i="1"/>
  <c r="F225" i="1"/>
  <c r="F229" i="1"/>
  <c r="F217" i="1"/>
  <c r="F205" i="1"/>
  <c r="F193" i="1"/>
  <c r="F191" i="1"/>
  <c r="F135" i="1"/>
  <c r="F161" i="1" s="1"/>
  <c r="F12" i="13" s="1"/>
  <c r="E161" i="1"/>
  <c r="E185" i="1"/>
  <c r="F167" i="1"/>
  <c r="F185" i="1" s="1"/>
  <c r="F72" i="14"/>
  <c r="F73" i="14"/>
  <c r="F74" i="14"/>
  <c r="F64" i="14"/>
  <c r="F53" i="14"/>
  <c r="F54" i="14"/>
  <c r="F55" i="14"/>
  <c r="F56" i="14"/>
  <c r="F44" i="14"/>
  <c r="F45" i="14"/>
  <c r="E76" i="14"/>
  <c r="F71" i="14"/>
  <c r="F52" i="14"/>
  <c r="E65" i="14"/>
  <c r="E46" i="14"/>
  <c r="F41" i="14"/>
  <c r="I76" i="14" l="1"/>
  <c r="C14" i="13"/>
  <c r="I46" i="14"/>
  <c r="K12" i="13"/>
  <c r="I35" i="14"/>
  <c r="F65" i="14"/>
  <c r="F46" i="14"/>
  <c r="E257" i="1"/>
  <c r="E233" i="1"/>
  <c r="F76" i="14"/>
  <c r="K14" i="13" l="1"/>
  <c r="F233" i="1"/>
  <c r="K13" i="13"/>
  <c r="E126" i="1" l="1"/>
  <c r="F126" i="1" s="1"/>
  <c r="E127" i="1"/>
  <c r="F127" i="1" s="1"/>
  <c r="J11" i="13"/>
  <c r="J12" i="13"/>
  <c r="J13" i="13"/>
  <c r="J14" i="13"/>
  <c r="J10" i="13"/>
  <c r="H14" i="13"/>
  <c r="F14" i="13"/>
  <c r="E66" i="2" s="1"/>
  <c r="B15" i="13"/>
  <c r="E123" i="1" l="1"/>
  <c r="F123" i="1" s="1"/>
  <c r="E122" i="1"/>
  <c r="F122" i="1" s="1"/>
  <c r="E125" i="1"/>
  <c r="F125" i="1" s="1"/>
  <c r="E120" i="1"/>
  <c r="F120" i="1" s="1"/>
  <c r="E124" i="1"/>
  <c r="F124" i="1" s="1"/>
  <c r="E119" i="1"/>
  <c r="F119" i="1" s="1"/>
  <c r="E121" i="1"/>
  <c r="F121" i="1" s="1"/>
  <c r="I15" i="13"/>
  <c r="J15" i="13" s="1"/>
  <c r="H12" i="13"/>
  <c r="E42" i="10"/>
  <c r="F14" i="14" l="1"/>
  <c r="E66" i="4"/>
  <c r="E104" i="1" l="1"/>
  <c r="F104" i="1" s="1"/>
  <c r="E102" i="1"/>
  <c r="F102" i="1" s="1"/>
  <c r="E115" i="1"/>
  <c r="F115" i="1" s="1"/>
  <c r="E111" i="1"/>
  <c r="F111" i="1" s="1"/>
  <c r="E113" i="1"/>
  <c r="F113" i="1" s="1"/>
  <c r="E51" i="1"/>
  <c r="F51" i="1" s="1"/>
  <c r="E52" i="1"/>
  <c r="F52" i="1" s="1"/>
  <c r="E103" i="1"/>
  <c r="F103" i="1" s="1"/>
  <c r="E43" i="1"/>
  <c r="F43" i="1" s="1"/>
  <c r="E117" i="1"/>
  <c r="F117" i="1" s="1"/>
  <c r="E50" i="1"/>
  <c r="F50" i="1" s="1"/>
  <c r="E105" i="1"/>
  <c r="F105" i="1" s="1"/>
  <c r="E27" i="1"/>
  <c r="F27" i="1" s="1"/>
  <c r="E107" i="1"/>
  <c r="F107" i="1" s="1"/>
  <c r="E44" i="1"/>
  <c r="F44" i="1" s="1"/>
  <c r="E46" i="1"/>
  <c r="F46" i="1" s="1"/>
  <c r="E118" i="1"/>
  <c r="F118" i="1" s="1"/>
  <c r="E109" i="1"/>
  <c r="F109" i="1" s="1"/>
  <c r="E101" i="1"/>
  <c r="F101" i="1" s="1"/>
  <c r="E114" i="1"/>
  <c r="F114" i="1" s="1"/>
  <c r="E106" i="1"/>
  <c r="F106" i="1" s="1"/>
  <c r="E116" i="1"/>
  <c r="F116" i="1" s="1"/>
  <c r="E108" i="1"/>
  <c r="F108" i="1" s="1"/>
  <c r="E97" i="1"/>
  <c r="F97" i="1" s="1"/>
  <c r="E96" i="1"/>
  <c r="F96" i="1" s="1"/>
  <c r="E47" i="1"/>
  <c r="F47" i="1" s="1"/>
  <c r="E53" i="1"/>
  <c r="F53" i="1" s="1"/>
  <c r="E98" i="1"/>
  <c r="F98" i="1" s="1"/>
  <c r="E99" i="1"/>
  <c r="F99" i="1" s="1"/>
  <c r="E100" i="1"/>
  <c r="F100" i="1" s="1"/>
  <c r="E110" i="1"/>
  <c r="F110" i="1" s="1"/>
  <c r="E112" i="1"/>
  <c r="F112" i="1" s="1"/>
  <c r="E26" i="1"/>
  <c r="F26" i="1" s="1"/>
  <c r="E48" i="1"/>
  <c r="F48" i="1" s="1"/>
  <c r="E45" i="1"/>
  <c r="F45" i="1" s="1"/>
  <c r="E49" i="1"/>
  <c r="F49" i="1" s="1"/>
  <c r="E94" i="1" l="1"/>
  <c r="F94" i="1" s="1"/>
  <c r="E95" i="1"/>
  <c r="F95" i="1" s="1"/>
  <c r="E41" i="1" l="1"/>
  <c r="F41" i="1" s="1"/>
  <c r="E93" i="1"/>
  <c r="F93" i="1" s="1"/>
  <c r="E42" i="1"/>
  <c r="F42" i="1" s="1"/>
  <c r="E37" i="1" l="1"/>
  <c r="F37" i="1" s="1"/>
  <c r="E36" i="1"/>
  <c r="F36" i="1" s="1"/>
  <c r="E91" i="1"/>
  <c r="F91" i="1" s="1"/>
  <c r="E89" i="1"/>
  <c r="F89" i="1" s="1"/>
  <c r="E87" i="1"/>
  <c r="F87" i="1" s="1"/>
  <c r="E88" i="1"/>
  <c r="F88" i="1" s="1"/>
  <c r="E92" i="1"/>
  <c r="F92" i="1" s="1"/>
  <c r="E38" i="1"/>
  <c r="F38" i="1" s="1"/>
  <c r="E40" i="1"/>
  <c r="F40" i="1" s="1"/>
  <c r="E90" i="1"/>
  <c r="F90" i="1" s="1"/>
  <c r="E39" i="1"/>
  <c r="F39" i="1" s="1"/>
  <c r="E86" i="1" l="1"/>
  <c r="F86" i="1" s="1"/>
  <c r="E85" i="1" l="1"/>
  <c r="F85" i="1" s="1"/>
  <c r="E82" i="1" l="1"/>
  <c r="F82" i="1" s="1"/>
  <c r="E84" i="1"/>
  <c r="F84" i="1" s="1"/>
  <c r="E83" i="1"/>
  <c r="F83" i="1" s="1"/>
  <c r="E35" i="1"/>
  <c r="F35" i="1" s="1"/>
  <c r="E31" i="1" l="1"/>
  <c r="F31" i="1" s="1"/>
  <c r="E33" i="1"/>
  <c r="F33" i="1" s="1"/>
  <c r="E34" i="1"/>
  <c r="F34" i="1" s="1"/>
  <c r="E81" i="1"/>
  <c r="F81" i="1" s="1"/>
  <c r="E79" i="1"/>
  <c r="F79" i="1" s="1"/>
  <c r="E32" i="1"/>
  <c r="F32" i="1" s="1"/>
  <c r="E80" i="1"/>
  <c r="F80" i="1" s="1"/>
  <c r="F29" i="14"/>
  <c r="F31" i="14"/>
  <c r="F18" i="14"/>
  <c r="F20" i="14"/>
  <c r="F30" i="14"/>
  <c r="F15" i="14"/>
  <c r="F32" i="14"/>
  <c r="F19" i="14"/>
  <c r="F16" i="14"/>
  <c r="F33" i="14"/>
  <c r="F17" i="14"/>
  <c r="F22" i="14"/>
  <c r="F34" i="14"/>
  <c r="F21" i="14"/>
  <c r="F12" i="14"/>
  <c r="E23" i="14" l="1"/>
  <c r="E35" i="14"/>
  <c r="F28" i="14"/>
  <c r="F35" i="14" s="1"/>
  <c r="F13" i="14"/>
  <c r="F23" i="14" s="1"/>
  <c r="E22" i="1" l="1"/>
  <c r="F22" i="1" s="1"/>
  <c r="E25" i="1"/>
  <c r="F25" i="1" s="1"/>
  <c r="E128" i="1"/>
  <c r="F128" i="1" s="1"/>
  <c r="E19" i="1"/>
  <c r="F19" i="1" s="1"/>
  <c r="E78" i="1"/>
  <c r="F78" i="1" s="1"/>
  <c r="E77" i="1"/>
  <c r="F77" i="1" s="1"/>
  <c r="E23" i="1"/>
  <c r="F23" i="1" s="1"/>
  <c r="E29" i="1"/>
  <c r="F29" i="1" s="1"/>
  <c r="E69" i="1"/>
  <c r="F69" i="1" s="1"/>
  <c r="E72" i="1"/>
  <c r="F72" i="1" s="1"/>
  <c r="E76" i="1"/>
  <c r="F76" i="1" s="1"/>
  <c r="E21" i="1"/>
  <c r="F21" i="1" s="1"/>
  <c r="E54" i="1"/>
  <c r="F54" i="1" s="1"/>
  <c r="E65" i="1"/>
  <c r="F65" i="1" s="1"/>
  <c r="E30" i="1"/>
  <c r="F30" i="1" s="1"/>
  <c r="E14" i="1"/>
  <c r="F14" i="1" s="1"/>
  <c r="E16" i="1"/>
  <c r="F16" i="1" s="1"/>
  <c r="E73" i="1"/>
  <c r="F73" i="1" s="1"/>
  <c r="E24" i="1"/>
  <c r="F24" i="1" s="1"/>
  <c r="E28" i="1"/>
  <c r="F28" i="1" s="1"/>
  <c r="E67" i="1"/>
  <c r="F67" i="1" s="1"/>
  <c r="E68" i="1"/>
  <c r="F68" i="1" s="1"/>
  <c r="E70" i="1"/>
  <c r="F70" i="1" s="1"/>
  <c r="E74" i="1"/>
  <c r="F74" i="1" s="1"/>
  <c r="E20" i="1"/>
  <c r="F20" i="1" s="1"/>
  <c r="E12" i="1"/>
  <c r="F12" i="1" s="1"/>
  <c r="E66" i="1"/>
  <c r="F66" i="1" s="1"/>
  <c r="E13" i="1"/>
  <c r="F13" i="1" s="1"/>
  <c r="E15" i="1"/>
  <c r="F15" i="1" s="1"/>
  <c r="E71" i="1"/>
  <c r="F71" i="1" s="1"/>
  <c r="E64" i="1"/>
  <c r="F64" i="1" s="1"/>
  <c r="E17" i="1"/>
  <c r="F17" i="1" s="1"/>
  <c r="E18" i="1"/>
  <c r="F18" i="1" s="1"/>
  <c r="E75" i="1"/>
  <c r="F75" i="1" s="1"/>
  <c r="L14" i="13"/>
  <c r="D13" i="13"/>
  <c r="E65" i="3" s="1"/>
  <c r="L12" i="13"/>
  <c r="D11" i="13"/>
  <c r="E65" i="11" s="1"/>
  <c r="D14" i="13"/>
  <c r="E65" i="2" s="1"/>
  <c r="D12" i="13"/>
  <c r="E65" i="4" s="1"/>
  <c r="F129" i="1" l="1"/>
  <c r="F55" i="1"/>
  <c r="E129" i="1"/>
  <c r="K11" i="13" s="1"/>
  <c r="E55" i="1"/>
  <c r="K10" i="13" s="1"/>
  <c r="C15" i="13"/>
  <c r="D15" i="13" s="1"/>
  <c r="H11" i="13" l="1"/>
  <c r="E66" i="11" s="1"/>
  <c r="D10" i="13"/>
  <c r="E65" i="10" s="1"/>
  <c r="E69" i="4"/>
  <c r="E135" i="4" s="1"/>
  <c r="H10" i="13"/>
  <c r="E66" i="10" s="1"/>
  <c r="F10" i="13"/>
  <c r="L11" i="13" l="1"/>
  <c r="E15" i="13"/>
  <c r="L10" i="13"/>
  <c r="F11" i="13"/>
  <c r="F15" i="13" s="1"/>
  <c r="D103" i="11" l="1"/>
  <c r="D96" i="11"/>
  <c r="D83" i="11"/>
  <c r="D103" i="10"/>
  <c r="D96" i="10"/>
  <c r="D83" i="10"/>
  <c r="D103" i="3"/>
  <c r="D96" i="3"/>
  <c r="D83" i="3"/>
  <c r="D83" i="2"/>
  <c r="D96" i="2"/>
  <c r="D103" i="2"/>
  <c r="D83" i="4"/>
  <c r="D103" i="4"/>
  <c r="D96" i="4"/>
  <c r="E42" i="2" l="1"/>
  <c r="E42" i="4"/>
  <c r="H13" i="13" l="1"/>
  <c r="E66" i="3" s="1"/>
  <c r="G15" i="13"/>
  <c r="K15" i="13" s="1"/>
  <c r="E69" i="3"/>
  <c r="E135" i="3" s="1"/>
  <c r="E50" i="4"/>
  <c r="E107" i="4" s="1"/>
  <c r="E108" i="4" s="1"/>
  <c r="E115" i="4" s="1"/>
  <c r="E50" i="2"/>
  <c r="E107" i="2" s="1"/>
  <c r="E108" i="2" s="1"/>
  <c r="E115" i="2" s="1"/>
  <c r="E60" i="2"/>
  <c r="E134" i="2" s="1"/>
  <c r="D125" i="11"/>
  <c r="E69" i="11"/>
  <c r="E135" i="11" s="1"/>
  <c r="E42" i="11"/>
  <c r="D125" i="10"/>
  <c r="E69" i="10"/>
  <c r="E135" i="10" s="1"/>
  <c r="E42" i="3"/>
  <c r="D125" i="3"/>
  <c r="E133" i="2"/>
  <c r="D125" i="2"/>
  <c r="E82" i="2"/>
  <c r="E81" i="2"/>
  <c r="E80" i="2"/>
  <c r="E79" i="2"/>
  <c r="E78" i="2"/>
  <c r="E75" i="2"/>
  <c r="E69" i="2"/>
  <c r="E135" i="2" s="1"/>
  <c r="D125" i="4"/>
  <c r="E92" i="2" l="1"/>
  <c r="E89" i="2"/>
  <c r="E90" i="2"/>
  <c r="E91" i="2"/>
  <c r="E101" i="2"/>
  <c r="E93" i="2"/>
  <c r="E94" i="2"/>
  <c r="E95" i="2"/>
  <c r="E100" i="2"/>
  <c r="H15" i="13"/>
  <c r="L15" i="13"/>
  <c r="L13" i="13"/>
  <c r="E82" i="4"/>
  <c r="E78" i="4"/>
  <c r="E93" i="4"/>
  <c r="E95" i="4"/>
  <c r="E79" i="4"/>
  <c r="E80" i="4"/>
  <c r="E90" i="4"/>
  <c r="E133" i="4"/>
  <c r="E100" i="4"/>
  <c r="E103" i="4" s="1"/>
  <c r="E114" i="4" s="1"/>
  <c r="E89" i="4"/>
  <c r="E92" i="4"/>
  <c r="E75" i="4"/>
  <c r="E101" i="4"/>
  <c r="E91" i="4"/>
  <c r="E81" i="4"/>
  <c r="E94" i="4"/>
  <c r="E76" i="4"/>
  <c r="E102" i="4"/>
  <c r="E77" i="4"/>
  <c r="E60" i="3"/>
  <c r="E134" i="3" s="1"/>
  <c r="E50" i="3"/>
  <c r="E82" i="3" s="1"/>
  <c r="E60" i="10"/>
  <c r="E134" i="10" s="1"/>
  <c r="E43" i="10"/>
  <c r="E50" i="10" s="1"/>
  <c r="E50" i="11"/>
  <c r="E94" i="11" s="1"/>
  <c r="E60" i="11"/>
  <c r="E134" i="11" s="1"/>
  <c r="E76" i="2"/>
  <c r="E102" i="2"/>
  <c r="E77" i="2"/>
  <c r="E83" i="2" s="1"/>
  <c r="E112" i="2" s="1"/>
  <c r="E96" i="2"/>
  <c r="E113" i="2" s="1"/>
  <c r="E103" i="2" l="1"/>
  <c r="E114" i="2" s="1"/>
  <c r="E83" i="4"/>
  <c r="E112" i="4" s="1"/>
  <c r="E93" i="11"/>
  <c r="E80" i="11"/>
  <c r="E95" i="11"/>
  <c r="E107" i="11"/>
  <c r="E108" i="11" s="1"/>
  <c r="E115" i="11" s="1"/>
  <c r="E102" i="11"/>
  <c r="E76" i="11"/>
  <c r="E100" i="11"/>
  <c r="E75" i="11"/>
  <c r="E102" i="3"/>
  <c r="E91" i="3"/>
  <c r="E79" i="3"/>
  <c r="E80" i="3"/>
  <c r="E77" i="3"/>
  <c r="E101" i="3"/>
  <c r="E133" i="3"/>
  <c r="E95" i="3"/>
  <c r="E89" i="3"/>
  <c r="E100" i="3"/>
  <c r="E78" i="3"/>
  <c r="E92" i="3"/>
  <c r="E90" i="3"/>
  <c r="E94" i="3"/>
  <c r="E107" i="3"/>
  <c r="E108" i="3" s="1"/>
  <c r="E115" i="3" s="1"/>
  <c r="E76" i="3"/>
  <c r="E81" i="3"/>
  <c r="E93" i="3"/>
  <c r="E75" i="3"/>
  <c r="E92" i="10"/>
  <c r="E94" i="10"/>
  <c r="E82" i="10"/>
  <c r="E81" i="10"/>
  <c r="E80" i="10"/>
  <c r="E77" i="10"/>
  <c r="E76" i="10"/>
  <c r="E75" i="10"/>
  <c r="E91" i="10"/>
  <c r="E93" i="10"/>
  <c r="E101" i="10"/>
  <c r="E95" i="10"/>
  <c r="E78" i="10"/>
  <c r="E133" i="10"/>
  <c r="E79" i="10"/>
  <c r="E89" i="10"/>
  <c r="E102" i="10"/>
  <c r="E90" i="10"/>
  <c r="E100" i="10"/>
  <c r="E107" i="10"/>
  <c r="E108" i="10" s="1"/>
  <c r="E115" i="10" s="1"/>
  <c r="E77" i="11"/>
  <c r="E91" i="11"/>
  <c r="E90" i="11"/>
  <c r="E82" i="11"/>
  <c r="E81" i="11"/>
  <c r="E79" i="11"/>
  <c r="E78" i="11"/>
  <c r="E92" i="11"/>
  <c r="E89" i="11"/>
  <c r="E101" i="11"/>
  <c r="E103" i="11" s="1"/>
  <c r="E114" i="11" s="1"/>
  <c r="E133" i="11"/>
  <c r="E117" i="2"/>
  <c r="E136" i="2" s="1"/>
  <c r="E137" i="2" s="1"/>
  <c r="E83" i="3" l="1"/>
  <c r="E112" i="3" s="1"/>
  <c r="E103" i="3"/>
  <c r="E114" i="3" s="1"/>
  <c r="E124" i="2"/>
  <c r="E96" i="3"/>
  <c r="E113" i="3" s="1"/>
  <c r="E96" i="11"/>
  <c r="E113" i="11" s="1"/>
  <c r="E83" i="11"/>
  <c r="E112" i="11" s="1"/>
  <c r="E117" i="11" s="1"/>
  <c r="E136" i="11" s="1"/>
  <c r="E137" i="11" s="1"/>
  <c r="E103" i="10"/>
  <c r="E114" i="10" s="1"/>
  <c r="E96" i="10"/>
  <c r="E113" i="10" s="1"/>
  <c r="E83" i="10"/>
  <c r="E112" i="10" s="1"/>
  <c r="E121" i="2"/>
  <c r="E123" i="2" s="1"/>
  <c r="E117" i="3"/>
  <c r="E136" i="3" s="1"/>
  <c r="E137" i="3" s="1"/>
  <c r="E124" i="11" l="1"/>
  <c r="E121" i="11"/>
  <c r="E121" i="3"/>
  <c r="E124" i="3"/>
  <c r="E122" i="2"/>
  <c r="E125" i="2" s="1"/>
  <c r="E138" i="2" s="1"/>
  <c r="E139" i="2" s="1"/>
  <c r="E117" i="10"/>
  <c r="E136" i="10" s="1"/>
  <c r="E137" i="10" s="1"/>
  <c r="E15" i="7" l="1"/>
  <c r="E122" i="3"/>
  <c r="E123" i="11"/>
  <c r="E124" i="10"/>
  <c r="E121" i="10"/>
  <c r="E123" i="3"/>
  <c r="E122" i="11"/>
  <c r="E125" i="11" s="1"/>
  <c r="E138" i="11" s="1"/>
  <c r="E139" i="11" s="1"/>
  <c r="E12" i="7" s="1"/>
  <c r="F12" i="7" s="1"/>
  <c r="E96" i="4"/>
  <c r="E113" i="4" s="1"/>
  <c r="E117" i="4" s="1"/>
  <c r="E136" i="4" s="1"/>
  <c r="E60" i="4"/>
  <c r="E134" i="4" s="1"/>
  <c r="E122" i="10" l="1"/>
  <c r="E123" i="10"/>
  <c r="E125" i="10" s="1"/>
  <c r="E138" i="10" s="1"/>
  <c r="E139" i="10" s="1"/>
  <c r="E11" i="7" s="1"/>
  <c r="F15" i="7"/>
  <c r="E125" i="3"/>
  <c r="E138" i="3" s="1"/>
  <c r="E139" i="3" s="1"/>
  <c r="E137" i="4"/>
  <c r="E14" i="7" l="1"/>
  <c r="F14" i="7" s="1"/>
  <c r="E121" i="4"/>
  <c r="E124" i="4"/>
  <c r="E123" i="4" l="1"/>
  <c r="E122" i="4"/>
  <c r="E125" i="4" l="1"/>
  <c r="E138" i="4" s="1"/>
  <c r="E139" i="4" s="1"/>
  <c r="F11" i="7" l="1"/>
  <c r="E13" i="7"/>
  <c r="F13" i="7" s="1"/>
  <c r="F16" i="7" l="1"/>
  <c r="F17" i="7" s="1"/>
</calcChain>
</file>

<file path=xl/sharedStrings.xml><?xml version="1.0" encoding="utf-8"?>
<sst xmlns="http://schemas.openxmlformats.org/spreadsheetml/2006/main" count="1814" uniqueCount="480">
  <si>
    <t>Categoria Profissional</t>
  </si>
  <si>
    <t>Totais</t>
  </si>
  <si>
    <t>PLANILHA DE CUSTOS E FORMAÇÃO DE PREÇOS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</si>
  <si>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</si>
  <si>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</si>
  <si>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</si>
  <si>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</si>
  <si>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</si>
  <si>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</si>
  <si>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</si>
  <si>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</si>
  <si>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</si>
  <si>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</si>
  <si>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</si>
  <si>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</si>
  <si>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</si>
  <si>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</si>
  <si>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</si>
  <si>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</si>
  <si>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</si>
  <si>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</si>
  <si>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</si>
  <si>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Posto</t>
  </si>
  <si>
    <t>Descrição:</t>
  </si>
  <si>
    <t>Dados complementares para composição dos custos referente à mão de obra</t>
  </si>
  <si>
    <t>Salário normativo da categoria profissional</t>
  </si>
  <si>
    <t>Categoria profissional vinculada à execução contratual (SINDLIMP/AL)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</si>
  <si>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</si>
  <si>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</si>
  <si>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</si>
  <si>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</si>
  <si>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</si>
  <si>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</si>
  <si>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</si>
  <si>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</si>
  <si>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</si>
  <si>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</si>
  <si>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</si>
  <si>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</si>
  <si>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</si>
  <si>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</si>
  <si>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</si>
  <si>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</si>
  <si>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</si>
  <si>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</si>
  <si>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</si>
  <si>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Auxílio creche</t>
  </si>
  <si>
    <t>Seguro de vida, invalidez e funeral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</si>
  <si>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</si>
  <si>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</si>
  <si>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</si>
  <si>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</si>
  <si>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Uniformes</t>
  </si>
  <si>
    <t>Materiais</t>
  </si>
  <si>
    <t>Equipamentos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</si>
  <si>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</si>
  <si>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</si>
  <si>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</si>
  <si>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</si>
  <si>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</si>
  <si>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</si>
  <si>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</si>
  <si>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</si>
  <si>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</si>
  <si>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</si>
  <si>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</si>
  <si>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</si>
  <si>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</si>
  <si>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</si>
  <si>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</si>
  <si>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</si>
  <si>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</si>
  <si>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</si>
  <si>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</si>
  <si>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</si>
  <si>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</si>
  <si>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</si>
  <si>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</si>
  <si>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</si>
  <si>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</si>
  <si>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</si>
  <si>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</si>
  <si>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</si>
  <si>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</si>
  <si>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</si>
  <si>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</si>
  <si>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</si>
  <si>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</si>
  <si>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</si>
  <si>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</si>
  <si>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</si>
  <si>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</si>
  <si>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</si>
  <si>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</si>
  <si>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Tributos Federais (COFINS/PIS)</t>
  </si>
  <si>
    <t>Tributos Municipais (ISSQN ou ISS)</t>
  </si>
  <si>
    <t>Lucro</t>
  </si>
  <si>
    <t>Erro:508</t>
  </si>
  <si>
    <t>Notas: - Custos Indiretos, Tributos e Lucro por empregado.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</si>
  <si>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</si>
  <si>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</si>
  <si>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</si>
  <si>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</si>
  <si>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</si>
  <si>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</si>
  <si>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4 – Encargos Sociais e Trabalhistas</t>
  </si>
  <si>
    <t>Subtotal (A + B + C + D)</t>
  </si>
  <si>
    <t>Módulo 5 – Benefício e Custos Indiretos</t>
  </si>
  <si>
    <t>Benefícios Mensais e Diários</t>
  </si>
  <si>
    <t>Custo Indireto</t>
  </si>
  <si>
    <t>Limpeza e conservação das áreas internas,</t>
  </si>
  <si>
    <t>externas e esquadrias</t>
  </si>
  <si>
    <t>QUADRO DEMONSTRATIVO - VALOR GLOBAL DA PROPOSTA</t>
  </si>
  <si>
    <t>Item</t>
  </si>
  <si>
    <t>Descrição</t>
  </si>
  <si>
    <t>Quant.</t>
  </si>
  <si>
    <t>Preço Unit. Mensal</t>
  </si>
  <si>
    <t>VALOR TOTAL MENSAL</t>
  </si>
  <si>
    <t>VALOR TOTAL GLOBAL (12 MESES)</t>
  </si>
  <si>
    <t>Assistente de Manutenção</t>
  </si>
  <si>
    <t>Penedo/AL</t>
  </si>
  <si>
    <t>Serviços de copeiragem em geral</t>
  </si>
  <si>
    <t>Jardinagem e limpeza externa</t>
  </si>
  <si>
    <t>Agente de Limpeza</t>
  </si>
  <si>
    <t>VALOR MENSAL POR AGENTE DE LIMPEZA</t>
  </si>
  <si>
    <t>Serviços de manutenção elétrica em geral, em baixa e alta tensão da rede elétrica, em quadros de distribuição de energia, trocando luminárias, lâmpadas e reatores e efetuando a limpeza e desobstrução de eletrodutos e demais serviços afins.</t>
  </si>
  <si>
    <t>Serviços de conservação e manutenção predial, equipamentos e instalações diversas (elétricas e hidráulicas)</t>
  </si>
  <si>
    <t>Valor Total/Categoria (R$)</t>
  </si>
  <si>
    <t xml:space="preserve">ANEXO VII-D DA INSTRUÇÃO NORMATIVA Nº 5/2017  - SEGES/MPDG </t>
  </si>
  <si>
    <t>Valor global (Serviços de Limpeza, Sanitização, Conservação, Manutenção predial, de equipamentos e instalações elétricas, Copa, Jardinagem e Recepção).</t>
  </si>
  <si>
    <t>VALOR MENSAL POR ASSISTENTE DE MANUTENÇÃO</t>
  </si>
  <si>
    <t>VALOR MENSAL POR ELETRICISTA  DE ALTA E DE BAIXA TENSÃO</t>
  </si>
  <si>
    <t>Unid.</t>
  </si>
  <si>
    <t>Copeira(o)</t>
  </si>
  <si>
    <t>Jardineiro(a)</t>
  </si>
  <si>
    <t>Unidade</t>
  </si>
  <si>
    <t>Quantidade</t>
  </si>
  <si>
    <t>Valor total</t>
  </si>
  <si>
    <t>Mensal</t>
  </si>
  <si>
    <t>Anual</t>
  </si>
  <si>
    <t>Enxada aço carbono c/ cabo</t>
  </si>
  <si>
    <t>Enxadão largo c/ cabo</t>
  </si>
  <si>
    <t>Picareta ponta e pá estreita c/cabo</t>
  </si>
  <si>
    <t>Picareta pá larga e machado tipo chibanca  c/cabo</t>
  </si>
  <si>
    <t>Cavadeira articulada com cabo</t>
  </si>
  <si>
    <t>Conjunto ferramentas p/ jardim (01 cultivador 3 pontas, 01 pá estreita, 01 pá larga e 01 extrator ervas daninhas)</t>
  </si>
  <si>
    <t>Pá quadrada com cabo tipo "Y"</t>
  </si>
  <si>
    <t>Pá bico com cabo tipo "Y"</t>
  </si>
  <si>
    <t>Ancinho com cabo</t>
  </si>
  <si>
    <t>Rastelo ou vassoura de jardim larg. mín de 40cm</t>
  </si>
  <si>
    <t>Tesoura para cerca-viva</t>
  </si>
  <si>
    <t>Tesoura de poda</t>
  </si>
  <si>
    <t>Facão 18"</t>
  </si>
  <si>
    <t>Serrote de poda</t>
  </si>
  <si>
    <t>Lima para amolar ferramentas de corte</t>
  </si>
  <si>
    <t>Regador de 10 litros</t>
  </si>
  <si>
    <t>Balde metálico p/ pedreiro 10 litros</t>
  </si>
  <si>
    <t>Carrinho de mão com caçamba de no mín 80 litros  e pneu com câmara de ar</t>
  </si>
  <si>
    <t>Martelo unha 27 mm</t>
  </si>
  <si>
    <t>Alicate universal 8"</t>
  </si>
  <si>
    <t>Pulverizador de 5 litros</t>
  </si>
  <si>
    <t>Pulverizador agrícola costal de 20 litros</t>
  </si>
  <si>
    <t>Cal hidratado pintura saco 10 kg</t>
  </si>
  <si>
    <t>Cimento saco 50 kg</t>
  </si>
  <si>
    <t>Gesso agrícola</t>
  </si>
  <si>
    <t>Tonelada</t>
  </si>
  <si>
    <t>Calcário dolomítico</t>
  </si>
  <si>
    <t>Termofosfato magnesiano saco de 40 kg</t>
  </si>
  <si>
    <t>Adubo formulado 4-30-16 saco de 50 kg</t>
  </si>
  <si>
    <t>Adubo formulado 10-10-10 saco de 50 kg</t>
  </si>
  <si>
    <t>Saco</t>
  </si>
  <si>
    <t>Esterco de gado</t>
  </si>
  <si>
    <t>m³</t>
  </si>
  <si>
    <t>Arame galvanizado 22</t>
  </si>
  <si>
    <t>kg</t>
  </si>
  <si>
    <t>Micronutriente FTE – BR 12 25 Kg</t>
  </si>
  <si>
    <t xml:space="preserve">Cupinicida líquido </t>
  </si>
  <si>
    <t>litro</t>
  </si>
  <si>
    <t>Formicida isca granulada  500 g</t>
  </si>
  <si>
    <t>pacote</t>
  </si>
  <si>
    <t>Herbicidade Roundup 5 litros</t>
  </si>
  <si>
    <t>Raticida bloco parafinado</t>
  </si>
  <si>
    <t>Broxa retangular</t>
  </si>
  <si>
    <t>Placa grama esmeralda 60 x 40 cm</t>
  </si>
  <si>
    <t>Total</t>
  </si>
  <si>
    <t>m</t>
  </si>
  <si>
    <t>Fio corte (nylon) p/ roçadeira 2,7 a 3,0 m</t>
  </si>
  <si>
    <t xml:space="preserve">Coador de café de pano para máquina industrial, 10 litros </t>
  </si>
  <si>
    <t>Rodo de pia</t>
  </si>
  <si>
    <t>Rodo com 40 cm de largura, com cabo</t>
  </si>
  <si>
    <t>Suporte para sabão e bucha</t>
  </si>
  <si>
    <t>Saco de algodão alvejado branco para limpeza de chão</t>
  </si>
  <si>
    <t>Álcool líquido 46°</t>
  </si>
  <si>
    <t>Água sanitária</t>
  </si>
  <si>
    <t>frasco</t>
  </si>
  <si>
    <t>Copo descartável 200 ml 100 unidades</t>
  </si>
  <si>
    <t>Lã de aço (Bombril ou similar) 8 unidades</t>
  </si>
  <si>
    <t>par</t>
  </si>
  <si>
    <t>Papel toalha (pacote 2 rolos 120 unidades)</t>
  </si>
  <si>
    <t>Pano de prato de 1ª qualidade</t>
  </si>
  <si>
    <t>Flanela - 28x38cm, cor branca</t>
  </si>
  <si>
    <t>Sabão neutro em barra de 1ª qualidade (5 barras)</t>
  </si>
  <si>
    <t>Sabão em pó 500 g</t>
  </si>
  <si>
    <t>Saponáceo líquido cremoso 450 ml</t>
  </si>
  <si>
    <t>Refil mop úmido cabeleira ponta dobrada cinta mop líquido compatível com marca/modelo do conjunto limpeza</t>
  </si>
  <si>
    <t>Desentupidor pneumático alta pressão de vaso sanitário e pias</t>
  </si>
  <si>
    <t>Esponja dupla face verde/amarelo com manta abrasiva</t>
  </si>
  <si>
    <t>Fibra abrasiva limpeza pesada</t>
  </si>
  <si>
    <t>Limpa vidros concentrados, galão de 5 litros</t>
  </si>
  <si>
    <t>Produto de límpeza biológica de caixa de gordura 500 g</t>
  </si>
  <si>
    <t>Tela odorizadora para mictório com pedra tira grude</t>
  </si>
  <si>
    <t>Desentupidor manual de pia</t>
  </si>
  <si>
    <t>Limpador multiuso 500 ml (Veja ou similar)</t>
  </si>
  <si>
    <t>Pano de pia atoalhado 28cm x 38cm</t>
  </si>
  <si>
    <t>Saco para lixo 40 litros com 100 unidades -  reforçado</t>
  </si>
  <si>
    <t>Saco para lixo 60 litros com 100 unidades -  reforçado</t>
  </si>
  <si>
    <t>Saco para lixo 100 litros com 50 unidades -  reforçado</t>
  </si>
  <si>
    <t>Saco para lixo 200 litros com 25 unidades -  reforçado</t>
  </si>
  <si>
    <t>Dispenser porta papel toalha interfolhado</t>
  </si>
  <si>
    <t>Dispenser para álcool gel e sabonete líqudo</t>
  </si>
  <si>
    <t>Balde plástico reforçado de 12 litros</t>
  </si>
  <si>
    <t>Escova manual com cerdas de nylon</t>
  </si>
  <si>
    <t>Escova sanitária com suporte</t>
  </si>
  <si>
    <t>Máscara descartável Pff2 válvula tripla camada Epi proteção respiratória contra coeira, cévoas e fumos metálicos</t>
  </si>
  <si>
    <t>Pá de lixo coletora plástica (com cabo e borracha na ponta)</t>
  </si>
  <si>
    <t>Limpa Vidros Spray Rodinho E Limpeza Reservatório 230 Ml</t>
  </si>
  <si>
    <t>Rodo com 60 cm de largura, com cabo</t>
  </si>
  <si>
    <t>Rodo com 90 cm de largura, com cabo</t>
  </si>
  <si>
    <t>Suporte para fibra abrasiva com cabo</t>
  </si>
  <si>
    <t>Vassoura de pelo sintético de 40 cm, com cabo</t>
  </si>
  <si>
    <t>Vassourão gari 60 cm</t>
  </si>
  <si>
    <t>Fita zebrada 70 mm x 200 m</t>
  </si>
  <si>
    <t>Estopa branca super extra, 100% algodã 400g</t>
  </si>
  <si>
    <t xml:space="preserve">Jogo chaves de fenda  e philips isolação 1.000 V (6 peças) </t>
  </si>
  <si>
    <t>Jogo alicates isolado 1.000 V (03 peças - universal, bico e corte)</t>
  </si>
  <si>
    <t>Jogo de chaves combinadas com catraca 8 a 19 mm boca nf (7 peças)</t>
  </si>
  <si>
    <t>Alicate de pressão 10"</t>
  </si>
  <si>
    <t>Trena 10 m x 25 mm</t>
  </si>
  <si>
    <t>Arco serra fixo 12"</t>
  </si>
  <si>
    <t>Lâmina serra arco 12"</t>
  </si>
  <si>
    <t>Nível bolha base magnética 12"</t>
  </si>
  <si>
    <t>Furadeira de impacto 750W 220 V</t>
  </si>
  <si>
    <t>Kit de pontas e brocas compatíveis com parafusadeira ofertada (mínimo 100 peças)</t>
  </si>
  <si>
    <t>Alicate decapador ajustável 8"</t>
  </si>
  <si>
    <t>Fita isolante preta 20 m x 19 mm</t>
  </si>
  <si>
    <t>Esmalte sintético cores diversas 3,6 L (Iquine ou similar)</t>
  </si>
  <si>
    <t>galão</t>
  </si>
  <si>
    <t>Jogo de ferramentas mínimo 110 peças (caixa organizadora fechada)</t>
  </si>
  <si>
    <t>Cola instantânea 100 g (Tek Bond ou similar)</t>
  </si>
  <si>
    <t>Cola adesivo de contato 2,8 kg</t>
  </si>
  <si>
    <t>Solvente Thinner 5 litros</t>
  </si>
  <si>
    <t>lata</t>
  </si>
  <si>
    <t>Boia universal p/ caixa d'água 1/2 e 3/"</t>
  </si>
  <si>
    <t>Cola p/ cano tubo 75 g</t>
  </si>
  <si>
    <t>balde</t>
  </si>
  <si>
    <t>rolo</t>
  </si>
  <si>
    <t>Espátula silicone 150 x 80 mm</t>
  </si>
  <si>
    <t>Espátula aço flexível 10 cm</t>
  </si>
  <si>
    <t>latão/balde</t>
  </si>
  <si>
    <t>Massa acrílica 25 kg (Coral ou similar)</t>
  </si>
  <si>
    <t>Massa corrida 25 kg (Coral ou similar)</t>
  </si>
  <si>
    <t>Tinta acrílica fosca interna e externa branco neve 18 litros</t>
  </si>
  <si>
    <t>latão</t>
  </si>
  <si>
    <t>Fio/cabo flexível 4 mm 750 V antichamas 100 mm (Sil ou similar)</t>
  </si>
  <si>
    <t>Fio/cabo flexível 2,5 mm 750 V antichamas 100 mm (Sil ou similar)</t>
  </si>
  <si>
    <t>Impermeabilizante parede 18 kg</t>
  </si>
  <si>
    <t>Conjunto Interruptor Simples e Tomada 2P+T 10A</t>
  </si>
  <si>
    <t>Tomada 2P+T 20A</t>
  </si>
  <si>
    <t>Tomada 2P+T 10A</t>
  </si>
  <si>
    <t>Avental de cintura na cor branco</t>
  </si>
  <si>
    <t>Meia social na cor natural</t>
  </si>
  <si>
    <t>Laço para cabelo com tela</t>
  </si>
  <si>
    <t>Bota EPI</t>
  </si>
  <si>
    <t>Chapéu jardineiro</t>
  </si>
  <si>
    <t>Luva vaqueta</t>
  </si>
  <si>
    <t>Protetor solar fator 60 120 ml</t>
  </si>
  <si>
    <t>Calça jardinagem com emblema da contratada</t>
  </si>
  <si>
    <t>Camisa jardinagem com emblema da contratada</t>
  </si>
  <si>
    <t>Conjunto uniforme copeira(o), composto por jaleco e calça com emblema da contratada</t>
  </si>
  <si>
    <t>Conjunto uniforme de limpeza profissional, composto por camisa e calça com emblema da contratada</t>
  </si>
  <si>
    <t xml:space="preserve">Uniforme completo com emblema da contratada (camisa e calça retardente chama NR10, com faixa refletiva) </t>
  </si>
  <si>
    <t>Camiseta manga longa com emblema da contratada</t>
  </si>
  <si>
    <t>Calça profissional brim com emblema da contratada</t>
  </si>
  <si>
    <t>Protetor facial tela nylon e regulagem</t>
  </si>
  <si>
    <t>Avental PCV reforçado</t>
  </si>
  <si>
    <t>Perneira/caneleira couro sintético</t>
  </si>
  <si>
    <t>Cinto + talabarte de posicionamento (cintura fita)</t>
  </si>
  <si>
    <t>Luva isolante borracha alta tensão classe 00</t>
  </si>
  <si>
    <t>Capa chuva PVC com forro mínimo 1,1 m</t>
  </si>
  <si>
    <t>Abafador concha</t>
  </si>
  <si>
    <t>Óculos escuro EPI</t>
  </si>
  <si>
    <t>Camiseta manga curta com emblema da contratada</t>
  </si>
  <si>
    <t>Bota PVC impermeável cano médio branca forrada</t>
  </si>
  <si>
    <t>Materiais periodicidade mensal (R$)</t>
  </si>
  <si>
    <t>Materiais periodicidade anual (R$)</t>
  </si>
  <si>
    <t>Açúcar cristal</t>
  </si>
  <si>
    <t>Garrafa térmica café 1 litro</t>
  </si>
  <si>
    <t>Bandeja inox retangular p/ servir café medidas mínimas 42 x 27 cm</t>
  </si>
  <si>
    <t>Jogo</t>
  </si>
  <si>
    <t>Jogo copo vidro 300 ml 6 peças</t>
  </si>
  <si>
    <t>Jogo xícara e pires vidro café 70 ml 12 peças</t>
  </si>
  <si>
    <t xml:space="preserve">Garrafa plástica de água p/ geladeira 2 litros </t>
  </si>
  <si>
    <t xml:space="preserve">Garrafa de água p/ geladeira 4 litros plástico reforçado </t>
  </si>
  <si>
    <t>Jarra inox com tampa aparador 2 litros</t>
  </si>
  <si>
    <t>Passador de fio com almaço 20 m</t>
  </si>
  <si>
    <t>Cal pura micro pulverizada saco de 20 kg (reboco)</t>
  </si>
  <si>
    <t>Detector de tensão medidor de voltagem caneta</t>
  </si>
  <si>
    <t>Multímetro digital profissional</t>
  </si>
  <si>
    <t>Chave teste manual</t>
  </si>
  <si>
    <t>Serrote profissional aço carbono cabo plástico 18"</t>
  </si>
  <si>
    <t>Telha fibrocimento ondulada 1,1 x 1,83 m 6 mm</t>
  </si>
  <si>
    <t>Fechadura interna alavanca simples(Silvana, Pado ou Stam)</t>
  </si>
  <si>
    <t>Assento sanitário almofadado com tampa branco (Astra ou similar)</t>
  </si>
  <si>
    <t>Colher pedreiro 8"</t>
  </si>
  <si>
    <t>Desempenadeira madeira 120 x 200 mm</t>
  </si>
  <si>
    <t>Desempenadeira aço lisa 120 x 255 mm</t>
  </si>
  <si>
    <t>peça</t>
  </si>
  <si>
    <t>Conduíte eletroduto corrugado 3/4" 50 m</t>
  </si>
  <si>
    <t>Relé fotocélula com base 220 V</t>
  </si>
  <si>
    <t>Dobradiça p/ porta 3 peças</t>
  </si>
  <si>
    <t>Bucha plástica com anel 6 mm 100 unidades</t>
  </si>
  <si>
    <t>Bucha plástica com anel 8 mm 100 unidades</t>
  </si>
  <si>
    <t>Bucha plástica com anel 10 mm 100 unidades</t>
  </si>
  <si>
    <t>Bucha plástica com anel 12 mm 100 unidades</t>
  </si>
  <si>
    <t>Canaleta PVC p/ fios adesiva 20 x 10 x 2.000 mm</t>
  </si>
  <si>
    <t>Refletor LED 100 W 220 V</t>
  </si>
  <si>
    <t>Refletor LED 200 W 220 V</t>
  </si>
  <si>
    <t>Cabo Pp 2 vias 2,5 mm 50 m</t>
  </si>
  <si>
    <t>Cabo Pp 3 vias 2,5 mm 50 m</t>
  </si>
  <si>
    <t>Pote de vidro 300 ml com tampa</t>
  </si>
  <si>
    <t>Jarra vidro com tampa 2 litros inox</t>
  </si>
  <si>
    <t>Kit 12 colher p/ café inox (colherzinha)</t>
  </si>
  <si>
    <t>Colher inox mínimo 30 cm</t>
  </si>
  <si>
    <t>Kit talher de mesa aço inoxidável 36 peças (garfo, faca serra e colher)</t>
  </si>
  <si>
    <t>Jogo faca inox 6 peças</t>
  </si>
  <si>
    <t>Rebitador manual tipo alavanca 3 bicos</t>
  </si>
  <si>
    <t>Rebite repuxo alumínio 3,2 x 12 mm 1.000 unidades</t>
  </si>
  <si>
    <t>caixa</t>
  </si>
  <si>
    <t>Telha fibrocimento cumeeira 110 x 53 cm 10º ou 15º (a definir)</t>
  </si>
  <si>
    <t>Escada dométisca alumínio 3 degraus</t>
  </si>
  <si>
    <t>Lâmpada tubular LED 18W 120 cm</t>
  </si>
  <si>
    <t>Lâmpada ovóide vapor mercúrio 400 W 220 V</t>
  </si>
  <si>
    <t>Lâmpada LED bulbo 50 W bivolt</t>
  </si>
  <si>
    <t>Estilete 25 mm cabo emborrachado profissional</t>
  </si>
  <si>
    <t>Lâmina estilete 25 mm 10 peças</t>
  </si>
  <si>
    <t>tubete</t>
  </si>
  <si>
    <t>Lixeira plástica 10 litros</t>
  </si>
  <si>
    <t>Lixeira plástica pedal 50 litros</t>
  </si>
  <si>
    <t>Folha lixa p/ parede 120</t>
  </si>
  <si>
    <t>Folha lixa p/ parede 220</t>
  </si>
  <si>
    <t>Folha lixa ferro 80</t>
  </si>
  <si>
    <t>Folha lixa ferro 100</t>
  </si>
  <si>
    <t>Folha lixa d'água 400</t>
  </si>
  <si>
    <t>Folha lixa d'água 600</t>
  </si>
  <si>
    <t>saco</t>
  </si>
  <si>
    <t>Argamassa cinza 20 kg (Quartzolit ou similar)</t>
  </si>
  <si>
    <t>kit</t>
  </si>
  <si>
    <t>Cano/tubo PVC soldável marrom 20 mm 6 m</t>
  </si>
  <si>
    <t>vara</t>
  </si>
  <si>
    <t>Kit 50 conexões hidráulicas soldáveis 3/4" e 20 mm (10 luvas, 10 joelhos 90º e 5 Tee)</t>
  </si>
  <si>
    <t>Registro esfera PVC soldável 20 mm</t>
  </si>
  <si>
    <t>Registro esfera PVC soldável 3/4"</t>
  </si>
  <si>
    <t>Kit 5 tomadas fêmea + plug's macho 2 pinos 10A</t>
  </si>
  <si>
    <t>Kit 5 tomadas fêmea + plug's macho 2 pinos 20A</t>
  </si>
  <si>
    <t>Kit 5 tomadas fêmea + plug's macho 3 pinos 10A</t>
  </si>
  <si>
    <t>Kit 5 tomadas fêmea + plug's macho 3 pinos 20A</t>
  </si>
  <si>
    <t xml:space="preserve">Kit 5 adaptadores de tomada plug p/ 10A e 20A </t>
  </si>
  <si>
    <t>Kit 5 adaptadores tomada T com 3 entradas multiplicador de tomadas 10A 3 pinos</t>
  </si>
  <si>
    <t>Filtro de linha 5 tomadas cabo 3 m</t>
  </si>
  <si>
    <t>Cortador cerâmicas e azulejos manual 75 cm</t>
  </si>
  <si>
    <t>Rejunte flexível cinza/branco (Quatzolit ou similar)</t>
  </si>
  <si>
    <t>Engate PVC flexível 1/2" 60 cm</t>
  </si>
  <si>
    <t>Parafuso fixação vaso sanitário com bucha 12 (2 peças)</t>
  </si>
  <si>
    <t>Fita veda rosca 18 mm x 50 m (Tigre ou similar)</t>
  </si>
  <si>
    <t>Anel vedação vaso sanitário</t>
  </si>
  <si>
    <t>Torneira p/ banheiro/lavatório metal cromado C-50 1/4 volta</t>
  </si>
  <si>
    <t>Torneira PVC jardim preta com adpatador 1/2" - 3/4" e bico</t>
  </si>
  <si>
    <t>Reparo kit completo caixa acoplada universal acionador superior</t>
  </si>
  <si>
    <t>Válvula descarga automática p/ mictótio</t>
  </si>
  <si>
    <t>Kit 10 disjuntores monopolar (2 de 40A, 2 de 32A e 4 de 20A)</t>
  </si>
  <si>
    <t>fardo</t>
  </si>
  <si>
    <t>Sabonete líquido de 1º qualidade, perfumado, fragânciass diversas, 5 litros</t>
  </si>
  <si>
    <t>Água Sanitária de 1ª qualidade, 05 litros</t>
  </si>
  <si>
    <t>Desinfetante concentrado, 5 litros, fragâncias diversas (Ypê ou similar)</t>
  </si>
  <si>
    <t>Prestação de serviços nas instalações do 5ª/EPE</t>
  </si>
  <si>
    <t>Prestação de serviços nas instalações do 5ª/EPE ou da Sede da 5ª/SR (a definir)</t>
  </si>
  <si>
    <t>RELAÇÃO MÍNIMA ESTIMADA DE UNIFORMES E EPI'S POR CATEGORIA PROFISSIONAL</t>
  </si>
  <si>
    <t>Garrafão térmico p/ água 12 litros com alça e tripé</t>
  </si>
  <si>
    <t>Deslocamentos (Diárias) - R$</t>
  </si>
  <si>
    <t>Filtro (refil) p/ purificador de água marca/modelo Latina/PA355</t>
  </si>
  <si>
    <t>Massa adesiva epóxi 100 g</t>
  </si>
  <si>
    <t>Obturador universal de saída de água p/ caixa acoplada</t>
  </si>
  <si>
    <t>Pistola aplicadora de silicone</t>
  </si>
  <si>
    <t>tubo</t>
  </si>
  <si>
    <t>Adesivo veda calha cinza 280 g</t>
  </si>
  <si>
    <t>Silicone acético incolor 280 g</t>
  </si>
  <si>
    <t>VALOR MENSAL POR COPEIRA(O)</t>
  </si>
  <si>
    <t>VALOR MENSAL POR JARDINEIRO(A)</t>
  </si>
  <si>
    <t>Férias (incluindo 1/3) (1/12 + (1+1/3)</t>
  </si>
  <si>
    <t>Total R$</t>
  </si>
  <si>
    <t>Aromatizante ambiente (purificador de ar) 360 ml fragâncias diversas (Glade ou Bom ar)</t>
  </si>
  <si>
    <t>Álcool Gel 70% hidratante , antissético,de 1ª qualidade, galão de 5 litros</t>
  </si>
  <si>
    <t>Alicate amperímetro</t>
  </si>
  <si>
    <t>Escada extensiva 2x8, 3 modos utilização (extensível, aberta e simples), em alumínio, suportar até 150 kg e alcance superior 4 m</t>
  </si>
  <si>
    <t>Kit pintura parede anti respingo 5 peças (01 bandeja plástica p/ rolo até 23 cm, 01 suporte/garfo p/ rolo até 23 cm, 2 rolos lã anti respingo 23 e 9 cm e 1 pincel 1.1/2")</t>
  </si>
  <si>
    <t>Kit trincha (pincéis) p/ pintura 5 peças (tamanhos variados)</t>
  </si>
  <si>
    <t>Mangueira de jardim em PVC 3 camadas 50 metros</t>
  </si>
  <si>
    <t>Bule café alumínio com tampa 3 litros</t>
  </si>
  <si>
    <t>Caneção leiteira alumínio 2,5 litros cabo madeira</t>
  </si>
  <si>
    <t>Sapato tipo scarpin social macio, palmilha de montagem em couro, solado em couro com proteção antiderrapante, salto máximo 3 cm:</t>
  </si>
  <si>
    <t>Uniformes e EPI                                                                                                                                                                                                                                                                               (R$)</t>
  </si>
  <si>
    <t>Quantidade                                                                                                                                                                                                                                                                                        postos</t>
  </si>
  <si>
    <t>1 - O conjunto de uniforme deverá ser entregue dentro do prazo de 10 (dez) dias, a contar do início da prestação dos serviços, nas condições determinadas pela FISCALIZAÇÃO.</t>
  </si>
  <si>
    <t>2 - Todos os uniformes estarão sujeitos à prévia aprovação da CONTRATANTE e, a pedido dela, poderão ser substituídos, caso não correspondam às especificações necessárias e adequadas à execução dos serviços.</t>
  </si>
  <si>
    <t>3 - Poderão ocorrer eventuais alterações nas especificações dos uniformes, quanto ao tecido, à cor, ao modelo, desde que previamente aceitas pela Administração.</t>
  </si>
  <si>
    <t>4 - Os uniformes deverão ser entregues aos empregados, mediante recibo (relação nominal), cuja cópia deverá ser entregue à CONTRATANTE, sempre que solicitado pela FISCALIZAÇÃO.</t>
  </si>
  <si>
    <t>5 - O custo do uniforme não poderá ser repassado ao ocupante do posto de trabalho.</t>
  </si>
  <si>
    <t>6 - A CONTRATADA não poderá exigir do empregado o uniforme usado, quando da entrega dos novos.</t>
  </si>
  <si>
    <t>Jogo chaves fenda/phillips 10 peças</t>
  </si>
  <si>
    <t>jogo</t>
  </si>
  <si>
    <t>Flanela - 28 x 38cm, cor branca/laranja</t>
  </si>
  <si>
    <t>Luvas látex reforçada (P, M ou G)</t>
  </si>
  <si>
    <t>Saco de algodão alvejado branco reforçado para limpeza de chão</t>
  </si>
  <si>
    <t>Papel higiênico macio, de 1º qualidade, folha dupla picotada, rolo com 30  m, fardo com 16 rolos</t>
  </si>
  <si>
    <t>Luvas de látex (P, m ou G)</t>
  </si>
  <si>
    <t>Adesivo impermeável 45 cm x 10 m (veda calha)</t>
  </si>
  <si>
    <t>Toalha de rosto 50 x 80 cm</t>
  </si>
  <si>
    <t>Papel higiênico macio, de 1º qualidade,  folha dupla picotada, rolo com 300 m, fardo com 8 rolos</t>
  </si>
  <si>
    <t>Eletricista de alta e baixa tensão (EAB)</t>
  </si>
  <si>
    <t>Agente de limpeza (AL)</t>
  </si>
  <si>
    <t>Assistente de manutenção (AM)</t>
  </si>
  <si>
    <t>Copeira(o) (COP)</t>
  </si>
  <si>
    <t>Jardineiro(a) (JD)</t>
  </si>
  <si>
    <t>ITEM 02 - 5ª/EPE</t>
  </si>
  <si>
    <t>QUADRO RESUMO - VALOR ANUAL DOS UNIFORMES E INSUMOS (MATERIAIS E FERRAMENTAS)</t>
  </si>
  <si>
    <t>2.1</t>
  </si>
  <si>
    <t>2.2</t>
  </si>
  <si>
    <t>2.3</t>
  </si>
  <si>
    <t>2.4</t>
  </si>
  <si>
    <t>SINDLIMP - CCT 2025/2025</t>
  </si>
  <si>
    <t>Prestação dos serviços de conservação, manutenção, limpeza e jardinagem nas instalações do 5ª/EPE, com carga horária de 44 (quarenta e quatro) horas semanais, de segunda à sexta.</t>
  </si>
  <si>
    <t xml:space="preserve">Auxílio alimentação (Vales, cesta básica, etc.) </t>
  </si>
  <si>
    <t xml:space="preserve">Assistência médica e familiar </t>
  </si>
  <si>
    <t>Auxílio alimentação (Vales, cesta básica, etc.)</t>
  </si>
  <si>
    <t>Assistência médica e familiar</t>
  </si>
  <si>
    <t>Vale Transporte (Deduzido 6% parte empregado) R$ 3,00 (valor transporte)*2*22 (dias trab.) = R$ 132,00 - 6% do sal. Base</t>
  </si>
  <si>
    <t>Vale Transporte - Penedo/AL (Deduzido 6% parte empregado) R$ 3,00 (valor transporte)*2*22 (dias trab.) = R$ 132,00 - 6% do sal. Base</t>
  </si>
  <si>
    <t>7 - O fornecimento dos uniformes e epi's poderão ser realizados parcialmente em 2, 3 ou 4 vezes; conforme demanda da Administração.</t>
  </si>
  <si>
    <t>ITEM 02 - 5ª/CII (UNIFORMES E EPI'S)</t>
  </si>
  <si>
    <t>2.3 - Agente de Limpeza (AL)</t>
  </si>
  <si>
    <t>2.5 - Copeira(o) (COP)</t>
  </si>
  <si>
    <t>2.4 - Jardineiro(a) (JD)</t>
  </si>
  <si>
    <t>2.1 - Eletricista Alta e Baixa Tensão (EAB)</t>
  </si>
  <si>
    <t>2.2 - Assistente de Manutenção (AM)</t>
  </si>
  <si>
    <t>RELAÇÃO MÍNIMA ESTIMADA DE INSUMOS (MATERIAIS E FERRAMENTAS) POR CATEGORIA PROFISSIONAL E PERIODICIDADE DE FORNECIMENTO (MENSAL OU ANUAL)</t>
  </si>
  <si>
    <t>2.5 - Copeira(o) (COP) - Materiais periodicidade mensal</t>
  </si>
  <si>
    <t>2.5 - Copeira(o) (COP) - Materiais periodicidade anual</t>
  </si>
  <si>
    <t>2.4 - Jardineiro(a) (JD) - Materiais e ferramentas - Periodicidade anual</t>
  </si>
  <si>
    <t>ITEM 02 - 5ª/EPE (INSUMOS - MATERIAIS E FERRAMENTAS)</t>
  </si>
  <si>
    <t>2.3 - Agente de Limpeza (AL) - Materiais periodicidade mensal</t>
  </si>
  <si>
    <t>2.3 - Agente de Limpeza (AL) - Materiais periodicidade anual</t>
  </si>
  <si>
    <t>2.1 - Eletricista de Alta e Baixa Tensão (EAB) - Materiais e ferramentas periodicidade anual</t>
  </si>
  <si>
    <t>2.2 -  Assistente de Manutenção (AM) - Materiais e ferramentas - Periodicidade anual</t>
  </si>
  <si>
    <t>2.1 - Eletricista de alta e baixa tensão (EAB)</t>
  </si>
  <si>
    <t>2.2 - Assistente de manutenção (AM)</t>
  </si>
  <si>
    <t>2.3 - Agente de limpeza (AL)</t>
  </si>
  <si>
    <t>Eletricista de Alta e Baixa Tensão</t>
  </si>
  <si>
    <t>Módulo 3 – Insumos Diversos (uniformes, insumos e outros)</t>
  </si>
  <si>
    <t>Café gourmet tradicional ou extra forte 500 g embalado vácuo (Mellita, Santa Clara ou similar)</t>
  </si>
  <si>
    <t>Par de calçado: bota de segurança, material PVC - cloreto de polivinila, sola de borracha antiderrapante, tipo cano curto, branca para uso de serviços gerais, com certificado de aprovação do Ministério do Trabalho e Emprego, de boa qualidade.</t>
  </si>
  <si>
    <t>Par de calçado: botina de segurança, solado baixo, vaqueta relax, poliuretano (pu) bidensidade, hidrofugado, elástico nas laterais/recoberto, acolchoado, palmilha de couro antibacteriana, biqueira plástica, com certificado de aprovação do Ministério do Trabalho e Emprego, de boa qualidade.</t>
  </si>
  <si>
    <t>Par de luvas nitrilicas para manuseio de produtos químico, com certificado de aprovação do Ministério do Trabalho e Emprego, de boa qualidade.</t>
  </si>
  <si>
    <t>Óculos de proteção, material de armação náilon, tipo lente antiembaçante, cor da lente cinza, lente de policarbonato, anti-risco, cordão de segurança, proteção UV, com certificado de aprovação do Ministério do Trabalho e Emprego, de boa qualidade.</t>
  </si>
  <si>
    <t>Detergente líquido neutro biodegradável de 1ª qualidade, para utilização nas copas (minuano, limpol, ypê ou similar) 500 ml</t>
  </si>
  <si>
    <t>Papel toalha, interfolhado, macio, hidrossolúvel, feito com 100% de celulose na Cor branca, folha dupla, de 1º qualidade, 1.000 folhas</t>
  </si>
  <si>
    <t>Preço médio unitário</t>
  </si>
  <si>
    <t>Proposta</t>
  </si>
  <si>
    <t>Preço unitário</t>
  </si>
  <si>
    <t>ANEXO XIII DO TERMO DE REFERÊNCIA - PROPOSTA DE PREÇOS</t>
  </si>
  <si>
    <t>59550.000326/2025-10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</si>
</sst>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&quot; &quot;;&quot;-&quot;#,##0.00&quot; &quot;;&quot; -&quot;#&quot; &quot;;@&quot; &quot;"/>
    <numFmt numFmtId="165" formatCode="[$R$-416]&quot; &quot;#,##0.00;[Red]&quot;-&quot;[$R$-416]&quot; &quot;#,##0.00"/>
    <numFmt numFmtId="166" formatCode="#,##0.00&quot; &quot;;[Red]&quot;-&quot;#,##0.00&quot; &quot;"/>
    <numFmt numFmtId="167" formatCode="&quot; R$ &quot;#,##0.00&quot; &quot;;&quot; R$ (&quot;#,##0.00&quot;)&quot;;&quot; R$ -&quot;#&quot; &quot;;@&quot; &quot;"/>
    <numFmt numFmtId="168" formatCode="#,##0.00&quot; &quot;;&quot; (&quot;#,##0.00&quot;)&quot;;&quot; -&quot;#&quot; &quot;;@&quot; &quot;"/>
  </numFmts>
  <fonts count="18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8"/>
      <color theme="1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color theme="1"/>
      <name val="Times New Roman"/>
      <family val="1"/>
    </font>
    <font>
      <b/>
      <sz val="9.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8" fontId="1" fillId="0" borderId="0"/>
    <xf numFmtId="167" fontId="1" fillId="0" borderId="0"/>
    <xf numFmtId="0" fontId="1" fillId="0" borderId="0"/>
    <xf numFmtId="9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  <xf numFmtId="43" fontId="14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3"/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left" vertical="center"/>
    </xf>
    <xf numFmtId="0" fontId="1" fillId="0" borderId="0" xfId="3" applyAlignment="1">
      <alignment vertical="center"/>
    </xf>
    <xf numFmtId="0" fontId="1" fillId="0" borderId="1" xfId="3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 wrapText="1"/>
    </xf>
    <xf numFmtId="0" fontId="1" fillId="0" borderId="6" xfId="3" applyBorder="1" applyAlignment="1">
      <alignment horizontal="center" vertical="center" wrapText="1"/>
    </xf>
    <xf numFmtId="0" fontId="1" fillId="0" borderId="6" xfId="3" applyBorder="1" applyAlignment="1">
      <alignment horizontal="left" vertical="center" wrapText="1"/>
    </xf>
    <xf numFmtId="2" fontId="1" fillId="0" borderId="1" xfId="3" applyNumberFormat="1" applyBorder="1" applyAlignment="1">
      <alignment horizontal="center" vertical="center" wrapText="1"/>
    </xf>
    <xf numFmtId="166" fontId="1" fillId="0" borderId="6" xfId="3" applyNumberFormat="1" applyBorder="1" applyAlignment="1">
      <alignment horizontal="right" vertical="center"/>
    </xf>
    <xf numFmtId="0" fontId="5" fillId="0" borderId="0" xfId="3" applyFont="1" applyAlignment="1">
      <alignment horizontal="center"/>
    </xf>
    <xf numFmtId="0" fontId="1" fillId="0" borderId="0" xfId="3" applyAlignment="1">
      <alignment horizontal="center" vertical="center"/>
    </xf>
    <xf numFmtId="0" fontId="1" fillId="0" borderId="0" xfId="3" applyAlignment="1">
      <alignment wrapText="1"/>
    </xf>
    <xf numFmtId="0" fontId="1" fillId="0" borderId="5" xfId="3" applyBorder="1" applyAlignment="1">
      <alignment horizontal="center" vertical="center" wrapText="1"/>
    </xf>
    <xf numFmtId="0" fontId="1" fillId="0" borderId="0" xfId="3" applyAlignment="1">
      <alignment horizontal="center" vertical="center" wrapText="1"/>
    </xf>
    <xf numFmtId="0" fontId="9" fillId="0" borderId="0" xfId="3" applyFont="1" applyAlignment="1">
      <alignment horizontal="left" vertical="center"/>
    </xf>
    <xf numFmtId="0" fontId="10" fillId="0" borderId="0" xfId="3" applyFont="1" applyAlignment="1">
      <alignment horizontal="left" vertical="center" wrapText="1"/>
    </xf>
    <xf numFmtId="164" fontId="1" fillId="0" borderId="0" xfId="3" applyNumberFormat="1" applyAlignment="1">
      <alignment vertical="center"/>
    </xf>
    <xf numFmtId="10" fontId="1" fillId="0" borderId="0" xfId="3" applyNumberFormat="1" applyAlignment="1">
      <alignment vertical="center"/>
    </xf>
    <xf numFmtId="0" fontId="1" fillId="0" borderId="0" xfId="3" applyAlignment="1">
      <alignment horizontal="center"/>
    </xf>
    <xf numFmtId="0" fontId="4" fillId="0" borderId="0" xfId="3" applyFont="1" applyAlignment="1">
      <alignment horizontal="center"/>
    </xf>
    <xf numFmtId="3" fontId="1" fillId="0" borderId="0" xfId="3" applyNumberFormat="1"/>
    <xf numFmtId="0" fontId="5" fillId="0" borderId="0" xfId="3" applyFont="1"/>
    <xf numFmtId="0" fontId="1" fillId="0" borderId="4" xfId="3" applyBorder="1" applyAlignment="1">
      <alignment horizontal="center" vertical="center" wrapText="1"/>
    </xf>
    <xf numFmtId="2" fontId="1" fillId="0" borderId="4" xfId="3" applyNumberForma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12" xfId="3" applyFont="1" applyBorder="1" applyAlignment="1">
      <alignment vertical="center" wrapText="1"/>
    </xf>
    <xf numFmtId="167" fontId="1" fillId="0" borderId="4" xfId="3" applyNumberFormat="1" applyBorder="1" applyAlignment="1">
      <alignment horizontal="right" vertical="center" wrapText="1"/>
    </xf>
    <xf numFmtId="167" fontId="1" fillId="0" borderId="10" xfId="2" applyBorder="1" applyAlignment="1">
      <alignment horizontal="right" vertical="center"/>
    </xf>
    <xf numFmtId="167" fontId="1" fillId="0" borderId="1" xfId="3" applyNumberFormat="1" applyBorder="1" applyAlignment="1">
      <alignment horizontal="right" vertical="center" wrapText="1"/>
    </xf>
    <xf numFmtId="167" fontId="1" fillId="0" borderId="8" xfId="2" applyBorder="1" applyAlignment="1">
      <alignment horizontal="right" vertical="center"/>
    </xf>
    <xf numFmtId="167" fontId="5" fillId="0" borderId="1" xfId="2" applyFont="1" applyBorder="1" applyAlignment="1">
      <alignment horizontal="right" vertical="center"/>
    </xf>
    <xf numFmtId="167" fontId="11" fillId="0" borderId="8" xfId="2" applyFont="1" applyBorder="1" applyAlignment="1">
      <alignment horizontal="right" vertical="center"/>
    </xf>
    <xf numFmtId="0" fontId="5" fillId="2" borderId="11" xfId="3" applyFont="1" applyFill="1" applyBorder="1" applyAlignment="1">
      <alignment horizontal="center" vertical="center" wrapText="1"/>
    </xf>
    <xf numFmtId="0" fontId="1" fillId="0" borderId="11" xfId="3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43" fontId="1" fillId="0" borderId="0" xfId="9" applyFont="1"/>
    <xf numFmtId="43" fontId="1" fillId="0" borderId="0" xfId="3" applyNumberFormat="1"/>
    <xf numFmtId="43" fontId="5" fillId="0" borderId="11" xfId="9" applyFont="1" applyBorder="1"/>
    <xf numFmtId="0" fontId="1" fillId="0" borderId="11" xfId="3" applyBorder="1" applyAlignment="1">
      <alignment vertical="center" wrapText="1"/>
    </xf>
    <xf numFmtId="43" fontId="1" fillId="0" borderId="11" xfId="9" applyFont="1" applyBorder="1" applyAlignment="1">
      <alignment vertical="center"/>
    </xf>
    <xf numFmtId="0" fontId="13" fillId="3" borderId="11" xfId="3" applyFont="1" applyFill="1" applyBorder="1" applyAlignment="1">
      <alignment horizontal="center" vertical="center"/>
    </xf>
    <xf numFmtId="43" fontId="1" fillId="0" borderId="11" xfId="9" applyFont="1" applyBorder="1" applyAlignment="1">
      <alignment horizontal="center" vertical="center" wrapText="1"/>
    </xf>
    <xf numFmtId="43" fontId="1" fillId="0" borderId="11" xfId="9" applyFont="1" applyBorder="1" applyAlignment="1">
      <alignment horizontal="center" vertical="center"/>
    </xf>
    <xf numFmtId="43" fontId="5" fillId="0" borderId="11" xfId="9" applyFont="1" applyBorder="1" applyAlignment="1">
      <alignment horizontal="center" vertical="center" wrapText="1"/>
    </xf>
    <xf numFmtId="43" fontId="5" fillId="0" borderId="11" xfId="9" applyFont="1" applyBorder="1" applyAlignment="1">
      <alignment horizontal="center" vertical="center"/>
    </xf>
    <xf numFmtId="0" fontId="1" fillId="3" borderId="11" xfId="3" applyFill="1" applyBorder="1" applyAlignment="1">
      <alignment horizontal="center" vertical="center"/>
    </xf>
    <xf numFmtId="43" fontId="5" fillId="0" borderId="11" xfId="9" applyFont="1" applyBorder="1" applyAlignment="1">
      <alignment vertical="center"/>
    </xf>
    <xf numFmtId="4" fontId="1" fillId="0" borderId="0" xfId="3" applyNumberFormat="1"/>
    <xf numFmtId="0" fontId="10" fillId="0" borderId="0" xfId="3" applyFont="1" applyAlignment="1">
      <alignment horizontal="right" vertical="center" wrapText="1"/>
    </xf>
    <xf numFmtId="0" fontId="16" fillId="0" borderId="0" xfId="0" applyFont="1" applyAlignment="1" applyProtection="1">
      <alignment horizontal="left" vertical="center"/>
      <protection locked="0"/>
    </xf>
    <xf numFmtId="0" fontId="5" fillId="0" borderId="9" xfId="3" applyFont="1" applyBorder="1" applyAlignment="1">
      <alignment horizontal="center" vertical="center"/>
    </xf>
    <xf numFmtId="0" fontId="1" fillId="0" borderId="0" xfId="3" applyAlignment="1">
      <alignment horizontal="left" vertical="center" wrapText="1"/>
    </xf>
    <xf numFmtId="0" fontId="1" fillId="3" borderId="11" xfId="3" applyFill="1" applyBorder="1" applyAlignment="1">
      <alignment vertical="center" wrapText="1"/>
    </xf>
    <xf numFmtId="0" fontId="1" fillId="3" borderId="11" xfId="3" applyFill="1" applyBorder="1" applyAlignment="1">
      <alignment horizontal="left" vertical="center" wrapText="1"/>
    </xf>
    <xf numFmtId="0" fontId="1" fillId="0" borderId="11" xfId="3" applyBorder="1" applyAlignment="1">
      <alignment horizontal="left" vertical="center"/>
    </xf>
    <xf numFmtId="0" fontId="1" fillId="0" borderId="11" xfId="3" applyBorder="1" applyAlignment="1">
      <alignment horizontal="center" vertical="center" wrapText="1"/>
    </xf>
    <xf numFmtId="14" fontId="1" fillId="0" borderId="11" xfId="3" applyNumberForma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166" fontId="1" fillId="0" borderId="0" xfId="3" applyNumberFormat="1" applyAlignment="1">
      <alignment horizontal="right" vertical="center"/>
    </xf>
    <xf numFmtId="0" fontId="5" fillId="2" borderId="11" xfId="3" applyFont="1" applyFill="1" applyBorder="1" applyAlignment="1">
      <alignment horizontal="center" vertical="center"/>
    </xf>
    <xf numFmtId="2" fontId="1" fillId="0" borderId="11" xfId="3" applyNumberFormat="1" applyBorder="1" applyAlignment="1">
      <alignment horizontal="center" vertical="center" wrapText="1"/>
    </xf>
    <xf numFmtId="0" fontId="1" fillId="2" borderId="11" xfId="3" applyFill="1" applyBorder="1" applyAlignment="1">
      <alignment horizontal="center" vertical="center"/>
    </xf>
    <xf numFmtId="0" fontId="8" fillId="2" borderId="11" xfId="3" applyFont="1" applyFill="1" applyBorder="1" applyAlignment="1">
      <alignment horizontal="center" vertical="center" wrapText="1"/>
    </xf>
    <xf numFmtId="167" fontId="13" fillId="0" borderId="11" xfId="2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14" fontId="13" fillId="0" borderId="11" xfId="3" applyNumberFormat="1" applyFont="1" applyBorder="1" applyAlignment="1">
      <alignment horizontal="center" vertical="center" wrapText="1"/>
    </xf>
    <xf numFmtId="164" fontId="13" fillId="0" borderId="11" xfId="3" applyNumberFormat="1" applyFont="1" applyBorder="1" applyAlignment="1">
      <alignment horizontal="right" vertical="center" wrapText="1"/>
    </xf>
    <xf numFmtId="164" fontId="1" fillId="0" borderId="11" xfId="3" applyNumberFormat="1" applyBorder="1" applyAlignment="1">
      <alignment horizontal="center" vertical="center" wrapText="1"/>
    </xf>
    <xf numFmtId="164" fontId="12" fillId="2" borderId="11" xfId="3" applyNumberFormat="1" applyFont="1" applyFill="1" applyBorder="1" applyAlignment="1">
      <alignment horizontal="right" vertical="center" wrapText="1"/>
    </xf>
    <xf numFmtId="0" fontId="13" fillId="0" borderId="11" xfId="3" applyFont="1" applyBorder="1" applyAlignment="1">
      <alignment horizontal="center" vertical="center"/>
    </xf>
    <xf numFmtId="168" fontId="13" fillId="3" borderId="11" xfId="3" applyNumberFormat="1" applyFont="1" applyFill="1" applyBorder="1" applyAlignment="1">
      <alignment horizontal="right" vertical="center" wrapText="1"/>
    </xf>
    <xf numFmtId="164" fontId="13" fillId="0" borderId="11" xfId="3" applyNumberFormat="1" applyFont="1" applyBorder="1" applyAlignment="1">
      <alignment horizontal="center" vertical="center" wrapText="1"/>
    </xf>
    <xf numFmtId="164" fontId="1" fillId="3" borderId="11" xfId="3" applyNumberFormat="1" applyFill="1" applyBorder="1" applyAlignment="1">
      <alignment horizontal="right" vertical="center" wrapText="1"/>
    </xf>
    <xf numFmtId="164" fontId="1" fillId="3" borderId="11" xfId="3" applyNumberForma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right" vertical="center" wrapText="1"/>
    </xf>
    <xf numFmtId="164" fontId="5" fillId="2" borderId="11" xfId="3" applyNumberFormat="1" applyFont="1" applyFill="1" applyBorder="1" applyAlignment="1">
      <alignment horizontal="right" vertical="center" wrapText="1"/>
    </xf>
    <xf numFmtId="10" fontId="9" fillId="3" borderId="11" xfId="3" applyNumberFormat="1" applyFont="1" applyFill="1" applyBorder="1" applyAlignment="1">
      <alignment horizontal="center"/>
    </xf>
    <xf numFmtId="164" fontId="1" fillId="0" borderId="11" xfId="3" applyNumberFormat="1" applyBorder="1" applyAlignment="1">
      <alignment horizontal="right" vertical="center" wrapText="1"/>
    </xf>
    <xf numFmtId="10" fontId="9" fillId="3" borderId="11" xfId="3" applyNumberFormat="1" applyFont="1" applyFill="1" applyBorder="1" applyAlignment="1">
      <alignment horizontal="center" vertical="center"/>
    </xf>
    <xf numFmtId="10" fontId="5" fillId="2" borderId="11" xfId="3" applyNumberFormat="1" applyFont="1" applyFill="1" applyBorder="1" applyAlignment="1">
      <alignment horizontal="center" vertical="center" wrapText="1"/>
    </xf>
    <xf numFmtId="10" fontId="1" fillId="3" borderId="11" xfId="3" applyNumberFormat="1" applyFill="1" applyBorder="1" applyAlignment="1">
      <alignment horizontal="center" vertical="center" wrapText="1"/>
    </xf>
    <xf numFmtId="164" fontId="1" fillId="0" borderId="11" xfId="2" applyNumberFormat="1" applyBorder="1" applyAlignment="1">
      <alignment horizontal="right" vertical="center" wrapText="1"/>
    </xf>
    <xf numFmtId="10" fontId="1" fillId="3" borderId="11" xfId="4" applyNumberFormat="1" applyFill="1" applyBorder="1" applyAlignment="1">
      <alignment horizontal="center" vertical="center" wrapText="1"/>
    </xf>
    <xf numFmtId="10" fontId="9" fillId="0" borderId="11" xfId="3" applyNumberFormat="1" applyFont="1" applyBorder="1" applyAlignment="1">
      <alignment horizontal="center" vertical="center" wrapText="1"/>
    </xf>
    <xf numFmtId="10" fontId="1" fillId="0" borderId="11" xfId="3" applyNumberForma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10" fontId="1" fillId="3" borderId="11" xfId="1" applyNumberFormat="1" applyFill="1" applyBorder="1" applyAlignment="1">
      <alignment horizontal="center" vertical="center" wrapText="1"/>
    </xf>
    <xf numFmtId="164" fontId="5" fillId="2" borderId="11" xfId="2" applyNumberFormat="1" applyFont="1" applyFill="1" applyBorder="1" applyAlignment="1">
      <alignment horizontal="right" vertical="center" wrapText="1"/>
    </xf>
    <xf numFmtId="164" fontId="1" fillId="2" borderId="11" xfId="3" applyNumberFormat="1" applyFill="1" applyBorder="1" applyAlignment="1">
      <alignment horizontal="right" vertical="center" wrapText="1"/>
    </xf>
    <xf numFmtId="0" fontId="12" fillId="0" borderId="11" xfId="3" applyFont="1" applyBorder="1" applyAlignment="1">
      <alignment horizontal="center" vertical="center" wrapText="1"/>
    </xf>
    <xf numFmtId="168" fontId="9" fillId="3" borderId="11" xfId="3" applyNumberFormat="1" applyFont="1" applyFill="1" applyBorder="1" applyAlignment="1">
      <alignment horizontal="right" vertical="center" wrapText="1"/>
    </xf>
    <xf numFmtId="10" fontId="9" fillId="0" borderId="11" xfId="3" applyNumberFormat="1" applyFont="1" applyBorder="1" applyAlignment="1">
      <alignment horizontal="center"/>
    </xf>
    <xf numFmtId="10" fontId="1" fillId="0" borderId="11" xfId="4" applyNumberFormat="1" applyBorder="1" applyAlignment="1">
      <alignment horizontal="center" vertical="center" wrapText="1"/>
    </xf>
    <xf numFmtId="10" fontId="1" fillId="0" borderId="11" xfId="1" applyNumberFormat="1" applyBorder="1" applyAlignment="1">
      <alignment horizontal="center" vertical="center" wrapText="1"/>
    </xf>
    <xf numFmtId="164" fontId="5" fillId="2" borderId="11" xfId="3" applyNumberFormat="1" applyFont="1" applyFill="1" applyBorder="1" applyAlignment="1">
      <alignment horizontal="center" vertical="center" wrapText="1"/>
    </xf>
    <xf numFmtId="0" fontId="1" fillId="3" borderId="11" xfId="3" applyFill="1" applyBorder="1" applyAlignment="1">
      <alignment vertical="center"/>
    </xf>
    <xf numFmtId="43" fontId="1" fillId="0" borderId="0" xfId="3" applyNumberFormat="1" applyAlignment="1">
      <alignment vertical="center"/>
    </xf>
    <xf numFmtId="43" fontId="5" fillId="0" borderId="0" xfId="9" applyFont="1" applyBorder="1" applyAlignment="1">
      <alignment horizontal="center" vertical="center"/>
    </xf>
    <xf numFmtId="43" fontId="5" fillId="0" borderId="0" xfId="9" applyFont="1" applyBorder="1" applyAlignment="1">
      <alignment vertical="center"/>
    </xf>
    <xf numFmtId="0" fontId="0" fillId="0" borderId="0" xfId="0" applyAlignment="1">
      <alignment vertical="center"/>
    </xf>
    <xf numFmtId="4" fontId="5" fillId="0" borderId="0" xfId="3" applyNumberFormat="1" applyFont="1"/>
    <xf numFmtId="43" fontId="1" fillId="0" borderId="11" xfId="9" applyFont="1" applyBorder="1" applyAlignment="1">
      <alignment horizontal="center"/>
    </xf>
    <xf numFmtId="43" fontId="5" fillId="0" borderId="11" xfId="9" applyFont="1" applyBorder="1" applyAlignment="1">
      <alignment horizontal="center"/>
    </xf>
    <xf numFmtId="0" fontId="5" fillId="5" borderId="11" xfId="3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/>
    </xf>
    <xf numFmtId="43" fontId="5" fillId="0" borderId="11" xfId="3" applyNumberFormat="1" applyFont="1" applyBorder="1"/>
    <xf numFmtId="0" fontId="5" fillId="0" borderId="11" xfId="3" applyFont="1" applyBorder="1" applyAlignment="1">
      <alignment horizontal="left" vertical="center"/>
    </xf>
    <xf numFmtId="0" fontId="5" fillId="0" borderId="11" xfId="3" applyFont="1" applyBorder="1" applyAlignment="1">
      <alignment horizontal="center" vertical="center"/>
    </xf>
    <xf numFmtId="0" fontId="0" fillId="0" borderId="6" xfId="0" applyBorder="1"/>
    <xf numFmtId="0" fontId="5" fillId="0" borderId="0" xfId="3" applyFont="1" applyAlignment="1">
      <alignment horizontal="center" vertical="center"/>
    </xf>
    <xf numFmtId="0" fontId="6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0" fillId="0" borderId="0" xfId="0"/>
    <xf numFmtId="0" fontId="5" fillId="3" borderId="0" xfId="3" applyFont="1" applyFill="1" applyAlignment="1">
      <alignment horizontal="center" vertical="center"/>
    </xf>
    <xf numFmtId="0" fontId="0" fillId="0" borderId="11" xfId="0" applyBorder="1"/>
    <xf numFmtId="0" fontId="1" fillId="2" borderId="11" xfId="3" applyFill="1" applyBorder="1" applyAlignment="1">
      <alignment horizontal="left" vertical="center"/>
    </xf>
    <xf numFmtId="0" fontId="5" fillId="2" borderId="11" xfId="3" applyFont="1" applyFill="1" applyBorder="1" applyAlignment="1">
      <alignment horizontal="center" vertical="center"/>
    </xf>
    <xf numFmtId="0" fontId="5" fillId="2" borderId="11" xfId="3" applyFont="1" applyFill="1" applyBorder="1" applyAlignment="1">
      <alignment horizontal="center" vertical="center" wrapText="1"/>
    </xf>
    <xf numFmtId="0" fontId="1" fillId="0" borderId="11" xfId="3" applyBorder="1" applyAlignment="1">
      <alignment horizontal="left" vertical="center"/>
    </xf>
    <xf numFmtId="0" fontId="1" fillId="0" borderId="11" xfId="3" applyBorder="1" applyAlignment="1">
      <alignment horizontal="left" vertical="center" wrapText="1"/>
    </xf>
    <xf numFmtId="0" fontId="1" fillId="0" borderId="0" xfId="3" applyAlignment="1">
      <alignment horizontal="left" vertical="center" wrapText="1"/>
    </xf>
    <xf numFmtId="0" fontId="5" fillId="2" borderId="11" xfId="3" applyFont="1" applyFill="1" applyBorder="1" applyAlignment="1">
      <alignment horizontal="left" vertical="center" wrapText="1"/>
    </xf>
    <xf numFmtId="0" fontId="12" fillId="3" borderId="11" xfId="3" applyFont="1" applyFill="1" applyBorder="1" applyAlignment="1">
      <alignment horizontal="left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9" fillId="0" borderId="11" xfId="3" applyFont="1" applyBorder="1" applyAlignment="1">
      <alignment horizontal="left" vertical="center" wrapText="1"/>
    </xf>
    <xf numFmtId="0" fontId="13" fillId="3" borderId="11" xfId="3" applyFont="1" applyFill="1" applyBorder="1" applyAlignment="1">
      <alignment horizontal="left" vertical="center" wrapText="1"/>
    </xf>
    <xf numFmtId="0" fontId="13" fillId="0" borderId="11" xfId="3" applyFont="1" applyBorder="1" applyAlignment="1">
      <alignment horizontal="left" vertical="center" wrapText="1"/>
    </xf>
    <xf numFmtId="0" fontId="12" fillId="2" borderId="1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5" fillId="2" borderId="11" xfId="3" applyFont="1" applyFill="1" applyBorder="1" applyAlignment="1">
      <alignment horizontal="right" vertical="center" wrapText="1"/>
    </xf>
    <xf numFmtId="0" fontId="5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8" fillId="2" borderId="11" xfId="3" applyFont="1" applyFill="1" applyBorder="1" applyAlignment="1">
      <alignment horizontal="left" vertical="center" wrapText="1"/>
    </xf>
    <xf numFmtId="2" fontId="1" fillId="0" borderId="11" xfId="3" applyNumberFormat="1" applyBorder="1" applyAlignment="1">
      <alignment horizontal="center" vertical="center" wrapText="1"/>
    </xf>
    <xf numFmtId="166" fontId="1" fillId="0" borderId="11" xfId="3" applyNumberFormat="1" applyBorder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0" fillId="0" borderId="4" xfId="0" applyBorder="1"/>
    <xf numFmtId="0" fontId="0" fillId="0" borderId="1" xfId="0" applyBorder="1"/>
    <xf numFmtId="0" fontId="13" fillId="0" borderId="0" xfId="3" applyFont="1" applyAlignment="1">
      <alignment horizontal="left" vertical="center" wrapText="1"/>
    </xf>
    <xf numFmtId="0" fontId="5" fillId="5" borderId="11" xfId="3" applyFont="1" applyFill="1" applyBorder="1" applyAlignment="1">
      <alignment horizontal="center" vertical="center" wrapText="1"/>
    </xf>
    <xf numFmtId="0" fontId="5" fillId="5" borderId="13" xfId="3" applyFont="1" applyFill="1" applyBorder="1" applyAlignment="1">
      <alignment horizontal="center" vertical="center" wrapText="1" shrinkToFit="1"/>
    </xf>
    <xf numFmtId="0" fontId="5" fillId="5" borderId="14" xfId="3" applyFont="1" applyFill="1" applyBorder="1" applyAlignment="1">
      <alignment horizontal="center" vertical="center" wrapText="1" shrinkToFit="1"/>
    </xf>
    <xf numFmtId="0" fontId="5" fillId="5" borderId="12" xfId="3" applyFont="1" applyFill="1" applyBorder="1" applyAlignment="1">
      <alignment horizontal="center" vertical="center"/>
    </xf>
    <xf numFmtId="0" fontId="5" fillId="5" borderId="16" xfId="3" applyFont="1" applyFill="1" applyBorder="1" applyAlignment="1">
      <alignment horizontal="center" vertical="center"/>
    </xf>
    <xf numFmtId="0" fontId="5" fillId="0" borderId="12" xfId="3" applyFont="1" applyBorder="1" applyAlignment="1">
      <alignment horizontal="center"/>
    </xf>
    <xf numFmtId="0" fontId="5" fillId="0" borderId="15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4" borderId="12" xfId="3" applyFont="1" applyFill="1" applyBorder="1" applyAlignment="1">
      <alignment horizontal="center" vertical="center" wrapText="1"/>
    </xf>
    <xf numFmtId="0" fontId="5" fillId="4" borderId="15" xfId="3" applyFont="1" applyFill="1" applyBorder="1" applyAlignment="1">
      <alignment horizontal="center" vertical="center" wrapText="1"/>
    </xf>
    <xf numFmtId="0" fontId="5" fillId="4" borderId="16" xfId="3" applyFont="1" applyFill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4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 vertical="center"/>
    </xf>
    <xf numFmtId="0" fontId="17" fillId="0" borderId="0" xfId="3" applyFont="1" applyAlignment="1">
      <alignment horizontal="center" vertical="center" wrapText="1"/>
    </xf>
    <xf numFmtId="0" fontId="5" fillId="0" borderId="15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0" fontId="5" fillId="4" borderId="11" xfId="3" applyFont="1" applyFill="1" applyBorder="1" applyAlignment="1">
      <alignment horizontal="center" vertical="center" wrapText="1"/>
    </xf>
    <xf numFmtId="43" fontId="5" fillId="0" borderId="15" xfId="9" applyFont="1" applyBorder="1" applyAlignment="1">
      <alignment horizontal="center" vertical="center"/>
    </xf>
    <xf numFmtId="43" fontId="5" fillId="0" borderId="16" xfId="9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0" fontId="5" fillId="2" borderId="12" xfId="3" applyFont="1" applyFill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5" fillId="2" borderId="13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</cellXfs>
  <cellStyles count="10">
    <cellStyle name="Excel Built-in Comma" xfId="1" xr:uid="{00000000-0005-0000-0000-000000000000}"/>
    <cellStyle name="Excel Built-in Currency" xfId="2" xr:uid="{00000000-0005-0000-0000-000001000000}"/>
    <cellStyle name="Excel Built-in Normal" xfId="3" xr:uid="{00000000-0005-0000-0000-000002000000}"/>
    <cellStyle name="Excel Built-in Percent" xfId="4" xr:uid="{00000000-0005-0000-0000-000003000000}"/>
    <cellStyle name="Heading" xfId="5" xr:uid="{00000000-0005-0000-0000-000004000000}"/>
    <cellStyle name="Heading1" xfId="6" xr:uid="{00000000-0005-0000-0000-000005000000}"/>
    <cellStyle name="Normal" xfId="0" builtinId="0" customBuiltin="1"/>
    <cellStyle name="Result" xfId="7" xr:uid="{00000000-0005-0000-0000-000007000000}"/>
    <cellStyle name="Result2" xfId="8" xr:uid="{00000000-0005-0000-0000-000008000000}"/>
    <cellStyle name="Vírgula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39"/>
  <sheetViews>
    <sheetView topLeftCell="A121" workbookViewId="0">
      <selection activeCell="C8" sqref="C8:E8"/>
    </sheetView>
  </sheetViews>
  <sheetFormatPr defaultRowHeight="14.8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1024" width="10.625" style="1" customWidth="1"/>
  </cols>
  <sheetData>
    <row r="1" spans="1:5" ht="18.399999999999999" customHeight="1" x14ac:dyDescent="0.25">
      <c r="A1" s="117" t="s">
        <v>2</v>
      </c>
      <c r="B1" s="117"/>
      <c r="C1" s="117"/>
      <c r="D1" s="117"/>
      <c r="E1" s="117"/>
    </row>
    <row r="2" spans="1:5" ht="19.7" customHeight="1" x14ac:dyDescent="0.25">
      <c r="A2" s="7"/>
      <c r="B2" s="118" t="s">
        <v>433</v>
      </c>
      <c r="C2" s="118"/>
      <c r="D2" s="118"/>
      <c r="E2" s="118"/>
    </row>
    <row r="3" spans="1:5" ht="14.85" customHeight="1" x14ac:dyDescent="0.2">
      <c r="A3" s="119"/>
      <c r="B3" s="119"/>
      <c r="C3" s="119"/>
      <c r="D3" s="119"/>
      <c r="E3" s="119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20" t="s">
        <v>478</v>
      </c>
      <c r="B5" s="120"/>
      <c r="C5" s="120"/>
      <c r="D5" s="120"/>
      <c r="E5" s="120"/>
    </row>
    <row r="6" spans="1:5" ht="14.85" customHeight="1" x14ac:dyDescent="0.2">
      <c r="A6" s="116"/>
      <c r="B6" s="116"/>
      <c r="C6" s="116"/>
      <c r="D6" s="116"/>
      <c r="E6" s="116"/>
    </row>
    <row r="7" spans="1:5" ht="14.25" x14ac:dyDescent="0.2"/>
    <row r="8" spans="1:5" ht="14.85" customHeight="1" x14ac:dyDescent="0.2">
      <c r="A8" s="113" t="s">
        <v>3</v>
      </c>
      <c r="B8" s="113"/>
      <c r="C8" s="121" t="s">
        <v>479</v>
      </c>
      <c r="D8" s="121"/>
      <c r="E8" s="121"/>
    </row>
    <row r="9" spans="1:5" ht="14.85" customHeight="1" x14ac:dyDescent="0.2">
      <c r="A9" s="113" t="s">
        <v>4</v>
      </c>
      <c r="B9" s="113"/>
      <c r="C9" s="114" t="s">
        <v>5</v>
      </c>
      <c r="D9" s="114"/>
      <c r="E9" s="114"/>
    </row>
    <row r="10" spans="1:5" ht="14.85" customHeight="1" x14ac:dyDescent="0.2">
      <c r="A10" s="113" t="s">
        <v>6</v>
      </c>
      <c r="B10" s="113"/>
      <c r="C10" s="114" t="s">
        <v>7</v>
      </c>
      <c r="D10" s="114"/>
      <c r="E10" s="114"/>
    </row>
    <row r="11" spans="1:5" ht="14.85" customHeight="1" x14ac:dyDescent="0.2">
      <c r="A11" s="4"/>
      <c r="B11" s="4"/>
      <c r="C11" s="57"/>
      <c r="D11" s="57"/>
      <c r="E11" s="57"/>
    </row>
    <row r="12" spans="1:5" ht="14.85" customHeight="1" x14ac:dyDescent="0.2">
      <c r="A12" s="115"/>
      <c r="B12" s="115"/>
      <c r="C12" s="115"/>
      <c r="D12" s="115"/>
      <c r="E12" s="115"/>
    </row>
    <row r="13" spans="1:5" ht="14.85" customHeight="1" x14ac:dyDescent="0.2">
      <c r="A13" s="116" t="s">
        <v>8</v>
      </c>
      <c r="B13" s="116"/>
      <c r="C13" s="116"/>
      <c r="D13" s="116"/>
      <c r="E13" s="116"/>
    </row>
    <row r="14" spans="1:5" ht="14.85" customHeight="1" x14ac:dyDescent="0.2">
      <c r="A14" s="62" t="s">
        <v>9</v>
      </c>
      <c r="B14" s="125" t="s">
        <v>10</v>
      </c>
      <c r="C14" s="125"/>
      <c r="D14" s="125"/>
      <c r="E14" s="63"/>
    </row>
    <row r="15" spans="1:5" ht="14.85" customHeight="1" x14ac:dyDescent="0.2">
      <c r="A15" s="62" t="s">
        <v>11</v>
      </c>
      <c r="B15" s="125" t="s">
        <v>12</v>
      </c>
      <c r="C15" s="125"/>
      <c r="D15" s="125"/>
      <c r="E15" s="62" t="s">
        <v>120</v>
      </c>
    </row>
    <row r="16" spans="1:5" ht="14.25" x14ac:dyDescent="0.2">
      <c r="A16" s="62" t="s">
        <v>13</v>
      </c>
      <c r="B16" s="126" t="s">
        <v>14</v>
      </c>
      <c r="C16" s="126"/>
      <c r="D16" s="126"/>
      <c r="E16" s="64" t="s">
        <v>439</v>
      </c>
    </row>
    <row r="17" spans="1:5" ht="14.85" customHeight="1" x14ac:dyDescent="0.2">
      <c r="A17" s="62" t="s">
        <v>15</v>
      </c>
      <c r="B17" s="126" t="s">
        <v>16</v>
      </c>
      <c r="C17" s="126"/>
      <c r="D17" s="126"/>
      <c r="E17" s="62" t="s">
        <v>17</v>
      </c>
    </row>
    <row r="18" spans="1:5" ht="14.85" customHeight="1" x14ac:dyDescent="0.2">
      <c r="A18" s="20"/>
      <c r="B18" s="58"/>
      <c r="C18" s="58"/>
      <c r="D18" s="58"/>
      <c r="E18" s="20"/>
    </row>
    <row r="19" spans="1:5" ht="14.85" customHeight="1" x14ac:dyDescent="0.2">
      <c r="A19" s="115"/>
      <c r="B19" s="115"/>
      <c r="C19" s="115"/>
      <c r="D19" s="115"/>
      <c r="E19" s="115"/>
    </row>
    <row r="20" spans="1:5" ht="14.85" customHeight="1" x14ac:dyDescent="0.2">
      <c r="A20" s="116" t="s">
        <v>18</v>
      </c>
      <c r="B20" s="116"/>
      <c r="C20" s="116"/>
      <c r="D20" s="116"/>
      <c r="E20" s="116"/>
    </row>
    <row r="21" spans="1:5" ht="14.85" customHeight="1" x14ac:dyDescent="0.2">
      <c r="A21" s="123" t="s">
        <v>19</v>
      </c>
      <c r="B21" s="123"/>
      <c r="C21" s="124" t="s">
        <v>20</v>
      </c>
      <c r="D21" s="124" t="s">
        <v>21</v>
      </c>
      <c r="E21" s="124"/>
    </row>
    <row r="22" spans="1:5" ht="14.85" customHeight="1" x14ac:dyDescent="0.2">
      <c r="A22" s="123"/>
      <c r="B22" s="123"/>
      <c r="C22" s="124"/>
      <c r="D22" s="124"/>
      <c r="E22" s="124"/>
    </row>
    <row r="23" spans="1:5" ht="14.85" customHeight="1" x14ac:dyDescent="0.2">
      <c r="A23" s="126" t="s">
        <v>125</v>
      </c>
      <c r="B23" s="126"/>
      <c r="C23" s="140" t="s">
        <v>22</v>
      </c>
      <c r="D23" s="141">
        <v>1</v>
      </c>
      <c r="E23" s="141"/>
    </row>
    <row r="24" spans="1:5" ht="14.85" customHeight="1" x14ac:dyDescent="0.2">
      <c r="A24" s="126"/>
      <c r="B24" s="126"/>
      <c r="C24" s="140"/>
      <c r="D24" s="141"/>
      <c r="E24" s="141"/>
    </row>
    <row r="25" spans="1:5" ht="14.85" customHeight="1" x14ac:dyDescent="0.2">
      <c r="A25" s="126"/>
      <c r="B25" s="126"/>
      <c r="C25" s="140"/>
      <c r="D25" s="141"/>
      <c r="E25" s="141"/>
    </row>
    <row r="26" spans="1:5" ht="14.85" customHeight="1" x14ac:dyDescent="0.2">
      <c r="A26" s="126"/>
      <c r="B26" s="126"/>
      <c r="C26" s="140"/>
      <c r="D26" s="141"/>
      <c r="E26" s="141"/>
    </row>
    <row r="27" spans="1:5" ht="24.75" customHeight="1" x14ac:dyDescent="0.2">
      <c r="A27" s="126"/>
      <c r="B27" s="126"/>
      <c r="C27" s="140"/>
      <c r="D27" s="141"/>
      <c r="E27" s="141"/>
    </row>
    <row r="28" spans="1:5" ht="14.85" customHeight="1" x14ac:dyDescent="0.2">
      <c r="A28" s="58"/>
      <c r="B28" s="58"/>
      <c r="C28" s="20"/>
      <c r="D28" s="65"/>
      <c r="E28" s="65"/>
    </row>
    <row r="29" spans="1:5" ht="14.85" customHeight="1" x14ac:dyDescent="0.2">
      <c r="A29" s="116" t="s">
        <v>128</v>
      </c>
      <c r="B29" s="116"/>
      <c r="C29" s="116"/>
      <c r="D29" s="116"/>
      <c r="E29" s="116"/>
    </row>
    <row r="30" spans="1:5" ht="14.85" customHeight="1" x14ac:dyDescent="0.2">
      <c r="A30" s="17"/>
      <c r="B30" s="17"/>
      <c r="C30" s="17"/>
      <c r="D30" s="17"/>
      <c r="E30" s="17"/>
    </row>
    <row r="31" spans="1:5" ht="26.85" customHeight="1" x14ac:dyDescent="0.2">
      <c r="A31" s="122" t="s">
        <v>23</v>
      </c>
      <c r="B31" s="122"/>
      <c r="C31" s="68"/>
      <c r="D31" s="68"/>
      <c r="E31" s="68"/>
    </row>
    <row r="32" spans="1:5" ht="31.5" customHeight="1" x14ac:dyDescent="0.2">
      <c r="A32" s="129" t="s">
        <v>440</v>
      </c>
      <c r="B32" s="129"/>
      <c r="C32" s="129"/>
      <c r="D32" s="129"/>
      <c r="E32" s="129"/>
    </row>
    <row r="33" spans="1:5" ht="14.85" customHeight="1" x14ac:dyDescent="0.2">
      <c r="A33" s="130" t="s">
        <v>24</v>
      </c>
      <c r="B33" s="130"/>
      <c r="C33" s="130"/>
      <c r="D33" s="130"/>
      <c r="E33" s="130"/>
    </row>
    <row r="34" spans="1:5" ht="14.85" customHeight="1" x14ac:dyDescent="0.2">
      <c r="A34" s="62">
        <v>1</v>
      </c>
      <c r="B34" s="131" t="s">
        <v>384</v>
      </c>
      <c r="C34" s="131"/>
      <c r="D34" s="131"/>
      <c r="E34" s="62" t="s">
        <v>120</v>
      </c>
    </row>
    <row r="35" spans="1:5" ht="14.85" customHeight="1" x14ac:dyDescent="0.2">
      <c r="A35" s="62">
        <v>2</v>
      </c>
      <c r="B35" s="131" t="s">
        <v>25</v>
      </c>
      <c r="C35" s="131"/>
      <c r="D35" s="131"/>
      <c r="E35" s="70">
        <v>2348</v>
      </c>
    </row>
    <row r="36" spans="1:5" ht="25.5" x14ac:dyDescent="0.2">
      <c r="A36" s="62">
        <v>3</v>
      </c>
      <c r="B36" s="131" t="s">
        <v>26</v>
      </c>
      <c r="C36" s="131"/>
      <c r="D36" s="131"/>
      <c r="E36" s="96" t="s">
        <v>466</v>
      </c>
    </row>
    <row r="37" spans="1:5" ht="26.85" customHeight="1" x14ac:dyDescent="0.2">
      <c r="A37" s="62">
        <v>4</v>
      </c>
      <c r="B37" s="131" t="s">
        <v>27</v>
      </c>
      <c r="C37" s="131"/>
      <c r="D37" s="131"/>
      <c r="E37" s="72">
        <v>45658</v>
      </c>
    </row>
    <row r="38" spans="1:5" ht="26.25" customHeight="1" x14ac:dyDescent="0.2">
      <c r="A38" s="127" t="s">
        <v>28</v>
      </c>
      <c r="B38" s="127"/>
      <c r="C38" s="127"/>
      <c r="D38" s="127"/>
      <c r="E38" s="127"/>
    </row>
    <row r="39" spans="1:5" ht="14.85" customHeight="1" x14ac:dyDescent="0.2">
      <c r="A39" s="20"/>
      <c r="B39" s="20"/>
      <c r="C39" s="20"/>
      <c r="D39" s="20"/>
      <c r="E39" s="20"/>
    </row>
    <row r="40" spans="1:5" ht="14.85" customHeight="1" x14ac:dyDescent="0.2">
      <c r="A40" s="116" t="s">
        <v>29</v>
      </c>
      <c r="B40" s="116"/>
      <c r="C40" s="116"/>
      <c r="D40" s="116"/>
      <c r="E40" s="116"/>
    </row>
    <row r="41" spans="1:5" ht="14.85" customHeight="1" x14ac:dyDescent="0.2">
      <c r="A41" s="66">
        <v>1</v>
      </c>
      <c r="B41" s="128" t="s">
        <v>30</v>
      </c>
      <c r="C41" s="128"/>
      <c r="D41" s="128"/>
      <c r="E41" s="39" t="s">
        <v>31</v>
      </c>
    </row>
    <row r="42" spans="1:5" ht="14.85" customHeight="1" x14ac:dyDescent="0.2">
      <c r="A42" s="40" t="s">
        <v>9</v>
      </c>
      <c r="B42" s="126" t="s">
        <v>32</v>
      </c>
      <c r="C42" s="126"/>
      <c r="D42" s="126"/>
      <c r="E42" s="73">
        <f>E35</f>
        <v>2348</v>
      </c>
    </row>
    <row r="43" spans="1:5" ht="14.85" customHeight="1" x14ac:dyDescent="0.2">
      <c r="A43" s="40" t="s">
        <v>11</v>
      </c>
      <c r="B43" s="126" t="s">
        <v>33</v>
      </c>
      <c r="C43" s="126"/>
      <c r="D43" s="126"/>
      <c r="E43" s="73">
        <f>0.3*E42</f>
        <v>704.4</v>
      </c>
    </row>
    <row r="44" spans="1:5" ht="14.85" customHeight="1" x14ac:dyDescent="0.2">
      <c r="A44" s="40" t="s">
        <v>13</v>
      </c>
      <c r="B44" s="126" t="s">
        <v>34</v>
      </c>
      <c r="C44" s="126"/>
      <c r="D44" s="126"/>
      <c r="E44" s="78">
        <v>0</v>
      </c>
    </row>
    <row r="45" spans="1:5" ht="14.85" customHeight="1" x14ac:dyDescent="0.2">
      <c r="A45" s="40" t="s">
        <v>15</v>
      </c>
      <c r="B45" s="126" t="s">
        <v>35</v>
      </c>
      <c r="C45" s="126"/>
      <c r="D45" s="126"/>
      <c r="E45" s="78">
        <v>0</v>
      </c>
    </row>
    <row r="46" spans="1:5" ht="14.85" customHeight="1" x14ac:dyDescent="0.2">
      <c r="A46" s="40" t="s">
        <v>36</v>
      </c>
      <c r="B46" s="126" t="s">
        <v>37</v>
      </c>
      <c r="C46" s="126"/>
      <c r="D46" s="126"/>
      <c r="E46" s="78">
        <v>0</v>
      </c>
    </row>
    <row r="47" spans="1:5" ht="14.85" customHeight="1" x14ac:dyDescent="0.2">
      <c r="A47" s="40" t="s">
        <v>38</v>
      </c>
      <c r="B47" s="126" t="s">
        <v>39</v>
      </c>
      <c r="C47" s="126"/>
      <c r="D47" s="126"/>
      <c r="E47" s="78">
        <v>0</v>
      </c>
    </row>
    <row r="48" spans="1:5" ht="14.85" customHeight="1" x14ac:dyDescent="0.2">
      <c r="A48" s="40" t="s">
        <v>40</v>
      </c>
      <c r="B48" s="126" t="s">
        <v>41</v>
      </c>
      <c r="C48" s="126"/>
      <c r="D48" s="126"/>
      <c r="E48" s="78">
        <v>0</v>
      </c>
    </row>
    <row r="49" spans="1:5" ht="14.85" customHeight="1" x14ac:dyDescent="0.2">
      <c r="A49" s="40" t="s">
        <v>42</v>
      </c>
      <c r="B49" s="126" t="s">
        <v>43</v>
      </c>
      <c r="C49" s="126"/>
      <c r="D49" s="126"/>
      <c r="E49" s="78">
        <v>0</v>
      </c>
    </row>
    <row r="50" spans="1:5" ht="14.85" customHeight="1" x14ac:dyDescent="0.2">
      <c r="A50" s="124" t="s">
        <v>44</v>
      </c>
      <c r="B50" s="124"/>
      <c r="C50" s="124"/>
      <c r="D50" s="124"/>
      <c r="E50" s="75">
        <f>SUM(E42:E49)</f>
        <v>3052.4</v>
      </c>
    </row>
    <row r="51" spans="1:5" ht="14.85" customHeight="1" x14ac:dyDescent="0.2">
      <c r="A51" s="119"/>
      <c r="B51" s="119"/>
      <c r="C51" s="119"/>
      <c r="D51" s="119"/>
      <c r="E51" s="119"/>
    </row>
    <row r="52" spans="1:5" ht="14.85" customHeight="1" x14ac:dyDescent="0.2">
      <c r="A52" s="116" t="s">
        <v>45</v>
      </c>
      <c r="B52" s="116"/>
      <c r="C52" s="116"/>
      <c r="D52" s="116"/>
      <c r="E52" s="116"/>
    </row>
    <row r="53" spans="1:5" ht="26.85" customHeight="1" x14ac:dyDescent="0.2">
      <c r="A53" s="66">
        <v>2</v>
      </c>
      <c r="B53" s="128" t="s">
        <v>108</v>
      </c>
      <c r="C53" s="128"/>
      <c r="D53" s="128"/>
      <c r="E53" s="39" t="s">
        <v>31</v>
      </c>
    </row>
    <row r="54" spans="1:5" ht="30.75" customHeight="1" x14ac:dyDescent="0.2">
      <c r="A54" s="76" t="s">
        <v>9</v>
      </c>
      <c r="B54" s="132" t="s">
        <v>446</v>
      </c>
      <c r="C54" s="132"/>
      <c r="D54" s="132"/>
      <c r="E54" s="77">
        <f>(3*2*22)-(0.06*E35)</f>
        <v>-8.8799999999999955</v>
      </c>
    </row>
    <row r="55" spans="1:5" ht="14.85" customHeight="1" x14ac:dyDescent="0.2">
      <c r="A55" s="76" t="s">
        <v>11</v>
      </c>
      <c r="B55" s="133" t="s">
        <v>441</v>
      </c>
      <c r="C55" s="133"/>
      <c r="D55" s="133"/>
      <c r="E55" s="73">
        <v>594</v>
      </c>
    </row>
    <row r="56" spans="1:5" ht="14.85" customHeight="1" x14ac:dyDescent="0.2">
      <c r="A56" s="76" t="s">
        <v>13</v>
      </c>
      <c r="B56" s="133" t="s">
        <v>442</v>
      </c>
      <c r="C56" s="133"/>
      <c r="D56" s="133"/>
      <c r="E56" s="73">
        <v>20</v>
      </c>
    </row>
    <row r="57" spans="1:5" ht="14.85" customHeight="1" x14ac:dyDescent="0.2">
      <c r="A57" s="76" t="s">
        <v>15</v>
      </c>
      <c r="B57" s="133" t="s">
        <v>46</v>
      </c>
      <c r="C57" s="133"/>
      <c r="D57" s="133"/>
      <c r="E57" s="78">
        <v>0</v>
      </c>
    </row>
    <row r="58" spans="1:5" ht="14.85" customHeight="1" x14ac:dyDescent="0.2">
      <c r="A58" s="76" t="s">
        <v>36</v>
      </c>
      <c r="B58" s="133" t="s">
        <v>47</v>
      </c>
      <c r="C58" s="133"/>
      <c r="D58" s="133"/>
      <c r="E58" s="73">
        <v>11</v>
      </c>
    </row>
    <row r="59" spans="1:5" ht="14.85" customHeight="1" x14ac:dyDescent="0.2">
      <c r="A59" s="76" t="s">
        <v>38</v>
      </c>
      <c r="B59" s="133" t="s">
        <v>43</v>
      </c>
      <c r="C59" s="133"/>
      <c r="D59" s="133"/>
      <c r="E59" s="78">
        <v>0</v>
      </c>
    </row>
    <row r="60" spans="1:5" ht="14.85" customHeight="1" x14ac:dyDescent="0.2">
      <c r="A60" s="134" t="s">
        <v>48</v>
      </c>
      <c r="B60" s="134"/>
      <c r="C60" s="134"/>
      <c r="D60" s="134"/>
      <c r="E60" s="75">
        <f>SUM(E54:E59)</f>
        <v>616.12</v>
      </c>
    </row>
    <row r="61" spans="1:5" ht="14.85" customHeight="1" x14ac:dyDescent="0.2">
      <c r="A61" s="135" t="s">
        <v>49</v>
      </c>
      <c r="B61" s="135"/>
      <c r="C61" s="135"/>
      <c r="D61" s="135"/>
      <c r="E61" s="135"/>
    </row>
    <row r="62" spans="1:5" ht="14.85" customHeight="1" x14ac:dyDescent="0.2">
      <c r="A62" s="119"/>
      <c r="B62" s="119"/>
      <c r="C62" s="119"/>
      <c r="D62" s="119"/>
      <c r="E62" s="119"/>
    </row>
    <row r="63" spans="1:5" ht="14.85" customHeight="1" x14ac:dyDescent="0.2">
      <c r="A63" s="116" t="s">
        <v>50</v>
      </c>
      <c r="B63" s="116"/>
      <c r="C63" s="116"/>
      <c r="D63" s="116"/>
      <c r="E63" s="116"/>
    </row>
    <row r="64" spans="1:5" ht="14.85" customHeight="1" x14ac:dyDescent="0.2">
      <c r="A64" s="66">
        <v>3</v>
      </c>
      <c r="B64" s="128" t="s">
        <v>51</v>
      </c>
      <c r="C64" s="128"/>
      <c r="D64" s="128"/>
      <c r="E64" s="39" t="s">
        <v>31</v>
      </c>
    </row>
    <row r="65" spans="1:5" ht="14.85" customHeight="1" x14ac:dyDescent="0.2">
      <c r="A65" s="40" t="s">
        <v>9</v>
      </c>
      <c r="B65" s="126" t="s">
        <v>52</v>
      </c>
      <c r="C65" s="126"/>
      <c r="D65" s="126"/>
      <c r="E65" s="79">
        <f>'Res. Ins. Div.'!D10</f>
        <v>0</v>
      </c>
    </row>
    <row r="66" spans="1:5" ht="14.85" customHeight="1" x14ac:dyDescent="0.2">
      <c r="A66" s="40" t="s">
        <v>11</v>
      </c>
      <c r="B66" s="126" t="s">
        <v>53</v>
      </c>
      <c r="C66" s="126"/>
      <c r="D66" s="126"/>
      <c r="E66" s="79">
        <f>'Res. Ins. Div.'!H10</f>
        <v>0</v>
      </c>
    </row>
    <row r="67" spans="1:5" ht="14.85" customHeight="1" x14ac:dyDescent="0.2">
      <c r="A67" s="40" t="s">
        <v>13</v>
      </c>
      <c r="B67" s="126" t="s">
        <v>54</v>
      </c>
      <c r="C67" s="126"/>
      <c r="D67" s="126"/>
      <c r="E67" s="80">
        <v>0</v>
      </c>
    </row>
    <row r="68" spans="1:5" ht="14.85" customHeight="1" x14ac:dyDescent="0.2">
      <c r="A68" s="40" t="s">
        <v>15</v>
      </c>
      <c r="B68" s="126" t="s">
        <v>43</v>
      </c>
      <c r="C68" s="126"/>
      <c r="D68" s="126"/>
      <c r="E68" s="80">
        <v>0</v>
      </c>
    </row>
    <row r="69" spans="1:5" ht="14.85" customHeight="1" x14ac:dyDescent="0.2">
      <c r="A69" s="136" t="s">
        <v>55</v>
      </c>
      <c r="B69" s="136"/>
      <c r="C69" s="136"/>
      <c r="D69" s="136"/>
      <c r="E69" s="82">
        <f>SUM(E65:E68)</f>
        <v>0</v>
      </c>
    </row>
    <row r="70" spans="1:5" ht="14.85" customHeight="1" x14ac:dyDescent="0.2">
      <c r="A70" s="135" t="s">
        <v>56</v>
      </c>
      <c r="B70" s="135"/>
      <c r="C70" s="135"/>
      <c r="D70" s="135"/>
      <c r="E70" s="135"/>
    </row>
    <row r="71" spans="1:5" ht="14.85" customHeight="1" x14ac:dyDescent="0.2">
      <c r="A71" s="119"/>
      <c r="B71" s="119"/>
      <c r="C71" s="119"/>
      <c r="D71" s="119"/>
      <c r="E71" s="119"/>
    </row>
    <row r="72" spans="1:5" ht="14.85" customHeight="1" x14ac:dyDescent="0.2">
      <c r="A72" s="116" t="s">
        <v>57</v>
      </c>
      <c r="B72" s="116"/>
      <c r="C72" s="116"/>
      <c r="D72" s="116"/>
      <c r="E72" s="116"/>
    </row>
    <row r="73" spans="1:5" ht="14.85" customHeight="1" x14ac:dyDescent="0.2">
      <c r="A73" s="137" t="s">
        <v>58</v>
      </c>
      <c r="B73" s="137"/>
      <c r="C73" s="137"/>
      <c r="D73" s="137"/>
      <c r="E73" s="137"/>
    </row>
    <row r="74" spans="1:5" ht="14.85" customHeight="1" x14ac:dyDescent="0.2">
      <c r="A74" s="66" t="s">
        <v>59</v>
      </c>
      <c r="B74" s="128" t="s">
        <v>58</v>
      </c>
      <c r="C74" s="128"/>
      <c r="D74" s="39" t="s">
        <v>60</v>
      </c>
      <c r="E74" s="39" t="s">
        <v>31</v>
      </c>
    </row>
    <row r="75" spans="1:5" ht="14.85" customHeight="1" x14ac:dyDescent="0.2">
      <c r="A75" s="40" t="s">
        <v>9</v>
      </c>
      <c r="B75" s="126" t="s">
        <v>61</v>
      </c>
      <c r="C75" s="126"/>
      <c r="D75" s="83">
        <v>0.2</v>
      </c>
      <c r="E75" s="84">
        <f>E50*D75</f>
        <v>610.48</v>
      </c>
    </row>
    <row r="76" spans="1:5" ht="14.25" x14ac:dyDescent="0.2">
      <c r="A76" s="40" t="s">
        <v>11</v>
      </c>
      <c r="B76" s="126" t="s">
        <v>62</v>
      </c>
      <c r="C76" s="126"/>
      <c r="D76" s="83">
        <v>0.08</v>
      </c>
      <c r="E76" s="84">
        <f>E50*D76</f>
        <v>244.19200000000001</v>
      </c>
    </row>
    <row r="77" spans="1:5" ht="24" customHeight="1" x14ac:dyDescent="0.2">
      <c r="A77" s="40" t="s">
        <v>13</v>
      </c>
      <c r="B77" s="126" t="s">
        <v>63</v>
      </c>
      <c r="C77" s="126"/>
      <c r="D77" s="85">
        <v>0.03</v>
      </c>
      <c r="E77" s="84">
        <f>E50*D77</f>
        <v>91.572000000000003</v>
      </c>
    </row>
    <row r="78" spans="1:5" ht="14.85" customHeight="1" x14ac:dyDescent="0.2">
      <c r="A78" s="40" t="s">
        <v>15</v>
      </c>
      <c r="B78" s="126" t="s">
        <v>64</v>
      </c>
      <c r="C78" s="126"/>
      <c r="D78" s="83">
        <v>2.5000000000000001E-2</v>
      </c>
      <c r="E78" s="84">
        <f>E50*D78</f>
        <v>76.31</v>
      </c>
    </row>
    <row r="79" spans="1:5" ht="14.85" customHeight="1" x14ac:dyDescent="0.2">
      <c r="A79" s="40" t="s">
        <v>36</v>
      </c>
      <c r="B79" s="126" t="s">
        <v>65</v>
      </c>
      <c r="C79" s="126"/>
      <c r="D79" s="83">
        <v>1.4999999999999999E-2</v>
      </c>
      <c r="E79" s="84">
        <f>E50*D79</f>
        <v>45.786000000000001</v>
      </c>
    </row>
    <row r="80" spans="1:5" ht="14.85" customHeight="1" x14ac:dyDescent="0.2">
      <c r="A80" s="40" t="s">
        <v>38</v>
      </c>
      <c r="B80" s="126" t="s">
        <v>66</v>
      </c>
      <c r="C80" s="126"/>
      <c r="D80" s="83">
        <v>0.01</v>
      </c>
      <c r="E80" s="84">
        <f>E50*D80</f>
        <v>30.524000000000001</v>
      </c>
    </row>
    <row r="81" spans="1:5" ht="14.85" customHeight="1" x14ac:dyDescent="0.2">
      <c r="A81" s="40" t="s">
        <v>40</v>
      </c>
      <c r="B81" s="126" t="s">
        <v>67</v>
      </c>
      <c r="C81" s="126"/>
      <c r="D81" s="83">
        <v>6.0000000000000001E-3</v>
      </c>
      <c r="E81" s="84">
        <f>E50*D81</f>
        <v>18.314400000000003</v>
      </c>
    </row>
    <row r="82" spans="1:5" ht="14.85" customHeight="1" x14ac:dyDescent="0.2">
      <c r="A82" s="40" t="s">
        <v>42</v>
      </c>
      <c r="B82" s="126" t="s">
        <v>68</v>
      </c>
      <c r="C82" s="126"/>
      <c r="D82" s="83">
        <v>2E-3</v>
      </c>
      <c r="E82" s="84">
        <f>E50*D82</f>
        <v>6.1048</v>
      </c>
    </row>
    <row r="83" spans="1:5" ht="14.25" x14ac:dyDescent="0.2">
      <c r="A83" s="136" t="s">
        <v>69</v>
      </c>
      <c r="B83" s="136"/>
      <c r="C83" s="136"/>
      <c r="D83" s="86">
        <f>SUM(D75:D82)</f>
        <v>0.3680000000000001</v>
      </c>
      <c r="E83" s="82">
        <f>SUM(E75:E82)</f>
        <v>1123.2832000000001</v>
      </c>
    </row>
    <row r="84" spans="1:5" ht="23.25" customHeight="1" x14ac:dyDescent="0.2">
      <c r="A84" s="135" t="s">
        <v>70</v>
      </c>
      <c r="B84" s="135"/>
      <c r="C84" s="135"/>
      <c r="D84" s="135"/>
      <c r="E84" s="135"/>
    </row>
    <row r="85" spans="1:5" ht="14.85" customHeight="1" x14ac:dyDescent="0.2">
      <c r="A85" s="138" t="s">
        <v>71</v>
      </c>
      <c r="B85" s="138"/>
      <c r="C85" s="138"/>
      <c r="D85" s="138"/>
      <c r="E85" s="138"/>
    </row>
    <row r="86" spans="1:5" ht="14.85" customHeight="1" x14ac:dyDescent="0.2">
      <c r="A86" s="119"/>
      <c r="B86" s="119"/>
      <c r="C86" s="119"/>
      <c r="D86" s="119"/>
      <c r="E86" s="119"/>
    </row>
    <row r="87" spans="1:5" ht="14.85" customHeight="1" x14ac:dyDescent="0.2">
      <c r="A87" s="137" t="s">
        <v>72</v>
      </c>
      <c r="B87" s="137"/>
      <c r="C87" s="137"/>
      <c r="D87" s="137"/>
      <c r="E87" s="137"/>
    </row>
    <row r="88" spans="1:5" ht="14.85" customHeight="1" x14ac:dyDescent="0.2">
      <c r="A88" s="66" t="s">
        <v>11</v>
      </c>
      <c r="B88" s="128" t="s">
        <v>72</v>
      </c>
      <c r="C88" s="128"/>
      <c r="D88" s="39" t="s">
        <v>60</v>
      </c>
      <c r="E88" s="39" t="s">
        <v>31</v>
      </c>
    </row>
    <row r="89" spans="1:5" ht="14.85" customHeight="1" x14ac:dyDescent="0.2">
      <c r="A89" s="40" t="s">
        <v>9</v>
      </c>
      <c r="B89" s="126" t="s">
        <v>73</v>
      </c>
      <c r="C89" s="126"/>
      <c r="D89" s="98">
        <v>8.3299999999999999E-2</v>
      </c>
      <c r="E89" s="84">
        <f>E50*D89</f>
        <v>254.26492000000002</v>
      </c>
    </row>
    <row r="90" spans="1:5" ht="14.85" customHeight="1" x14ac:dyDescent="0.2">
      <c r="A90" s="40" t="s">
        <v>11</v>
      </c>
      <c r="B90" s="126" t="s">
        <v>398</v>
      </c>
      <c r="C90" s="126"/>
      <c r="D90" s="98">
        <v>0.1203</v>
      </c>
      <c r="E90" s="84">
        <f>E50*D90</f>
        <v>367.20372000000003</v>
      </c>
    </row>
    <row r="91" spans="1:5" ht="14.85" customHeight="1" x14ac:dyDescent="0.2">
      <c r="A91" s="40" t="s">
        <v>13</v>
      </c>
      <c r="B91" s="126" t="s">
        <v>74</v>
      </c>
      <c r="C91" s="126"/>
      <c r="D91" s="98">
        <v>3.7000000000000002E-3</v>
      </c>
      <c r="E91" s="84">
        <f>D91*E50</f>
        <v>11.293880000000001</v>
      </c>
    </row>
    <row r="92" spans="1:5" ht="14.85" customHeight="1" x14ac:dyDescent="0.2">
      <c r="A92" s="40" t="s">
        <v>15</v>
      </c>
      <c r="B92" s="126" t="s">
        <v>75</v>
      </c>
      <c r="C92" s="126"/>
      <c r="D92" s="98">
        <v>1.8499999999999999E-2</v>
      </c>
      <c r="E92" s="84">
        <f>E50*D92</f>
        <v>56.4694</v>
      </c>
    </row>
    <row r="93" spans="1:5" ht="14.85" customHeight="1" x14ac:dyDescent="0.2">
      <c r="A93" s="40" t="s">
        <v>36</v>
      </c>
      <c r="B93" s="126" t="s">
        <v>76</v>
      </c>
      <c r="C93" s="126"/>
      <c r="D93" s="98">
        <v>1.2999999999999999E-2</v>
      </c>
      <c r="E93" s="84">
        <f>E50*D93</f>
        <v>39.681199999999997</v>
      </c>
    </row>
    <row r="94" spans="1:5" ht="14.85" customHeight="1" x14ac:dyDescent="0.2">
      <c r="A94" s="40" t="s">
        <v>38</v>
      </c>
      <c r="B94" s="126" t="s">
        <v>77</v>
      </c>
      <c r="C94" s="126"/>
      <c r="D94" s="98">
        <v>2.9899999999999999E-2</v>
      </c>
      <c r="E94" s="84">
        <f>E50*D94</f>
        <v>91.266760000000005</v>
      </c>
    </row>
    <row r="95" spans="1:5" ht="14.85" customHeight="1" x14ac:dyDescent="0.2">
      <c r="A95" s="40" t="s">
        <v>40</v>
      </c>
      <c r="B95" s="126" t="s">
        <v>78</v>
      </c>
      <c r="C95" s="126"/>
      <c r="D95" s="98">
        <v>1.3299999999999999E-2</v>
      </c>
      <c r="E95" s="84">
        <f>E50*D95</f>
        <v>40.596919999999997</v>
      </c>
    </row>
    <row r="96" spans="1:5" ht="14.85" customHeight="1" x14ac:dyDescent="0.2">
      <c r="A96" s="136" t="s">
        <v>69</v>
      </c>
      <c r="B96" s="136"/>
      <c r="C96" s="136"/>
      <c r="D96" s="86">
        <f>SUM(D89:D95)</f>
        <v>0.28199999999999997</v>
      </c>
      <c r="E96" s="101">
        <f>SUM(E89:E95)</f>
        <v>860.77679999999987</v>
      </c>
    </row>
    <row r="97" spans="1:5" ht="14.85" customHeight="1" x14ac:dyDescent="0.2">
      <c r="A97" s="119"/>
      <c r="B97" s="119"/>
      <c r="C97" s="119"/>
      <c r="D97" s="119"/>
      <c r="E97" s="119"/>
    </row>
    <row r="98" spans="1:5" ht="14.85" customHeight="1" x14ac:dyDescent="0.2">
      <c r="A98" s="137" t="s">
        <v>79</v>
      </c>
      <c r="B98" s="137"/>
      <c r="C98" s="137"/>
      <c r="D98" s="137"/>
      <c r="E98" s="137"/>
    </row>
    <row r="99" spans="1:5" ht="14.85" customHeight="1" x14ac:dyDescent="0.2">
      <c r="A99" s="66" t="s">
        <v>13</v>
      </c>
      <c r="B99" s="128" t="s">
        <v>79</v>
      </c>
      <c r="C99" s="128"/>
      <c r="D99" s="39" t="s">
        <v>60</v>
      </c>
      <c r="E99" s="39" t="s">
        <v>31</v>
      </c>
    </row>
    <row r="100" spans="1:5" ht="14.85" customHeight="1" x14ac:dyDescent="0.2">
      <c r="A100" s="40" t="s">
        <v>9</v>
      </c>
      <c r="B100" s="126" t="s">
        <v>80</v>
      </c>
      <c r="C100" s="126"/>
      <c r="D100" s="91">
        <v>1.6500000000000001E-2</v>
      </c>
      <c r="E100" s="88">
        <f>E50*D100</f>
        <v>50.364600000000003</v>
      </c>
    </row>
    <row r="101" spans="1:5" ht="14.85" customHeight="1" x14ac:dyDescent="0.2">
      <c r="A101" s="40" t="s">
        <v>11</v>
      </c>
      <c r="B101" s="126" t="s">
        <v>81</v>
      </c>
      <c r="C101" s="126"/>
      <c r="D101" s="99">
        <v>3.7999999999999999E-2</v>
      </c>
      <c r="E101" s="88">
        <f>E50*D101</f>
        <v>115.99120000000001</v>
      </c>
    </row>
    <row r="102" spans="1:5" ht="14.85" customHeight="1" x14ac:dyDescent="0.2">
      <c r="A102" s="40" t="s">
        <v>13</v>
      </c>
      <c r="B102" s="126" t="s">
        <v>82</v>
      </c>
      <c r="C102" s="126"/>
      <c r="D102" s="99">
        <v>0.04</v>
      </c>
      <c r="E102" s="88">
        <f>E50*D102</f>
        <v>122.096</v>
      </c>
    </row>
    <row r="103" spans="1:5" ht="14.85" customHeight="1" x14ac:dyDescent="0.2">
      <c r="A103" s="136" t="s">
        <v>69</v>
      </c>
      <c r="B103" s="136"/>
      <c r="C103" s="136"/>
      <c r="D103" s="86">
        <f>SUM(D100:D102)</f>
        <v>9.4500000000000001E-2</v>
      </c>
      <c r="E103" s="82">
        <f>SUM(E100:E102)</f>
        <v>288.45180000000005</v>
      </c>
    </row>
    <row r="104" spans="1:5" ht="14.85" customHeight="1" x14ac:dyDescent="0.2">
      <c r="A104" s="22"/>
      <c r="B104" s="22"/>
      <c r="C104" s="22"/>
      <c r="D104" s="22"/>
      <c r="E104" s="22"/>
    </row>
    <row r="105" spans="1:5" ht="14.85" customHeight="1" x14ac:dyDescent="0.2">
      <c r="A105" s="137" t="s">
        <v>83</v>
      </c>
      <c r="B105" s="137"/>
      <c r="C105" s="137"/>
      <c r="D105" s="137"/>
      <c r="E105" s="137"/>
    </row>
    <row r="106" spans="1:5" ht="14.85" customHeight="1" x14ac:dyDescent="0.2">
      <c r="A106" s="66" t="s">
        <v>15</v>
      </c>
      <c r="B106" s="128" t="s">
        <v>83</v>
      </c>
      <c r="C106" s="128"/>
      <c r="D106" s="39" t="s">
        <v>60</v>
      </c>
      <c r="E106" s="39" t="s">
        <v>31</v>
      </c>
    </row>
    <row r="107" spans="1:5" ht="14.85" customHeight="1" x14ac:dyDescent="0.2">
      <c r="A107" s="40" t="s">
        <v>9</v>
      </c>
      <c r="B107" s="131" t="s">
        <v>84</v>
      </c>
      <c r="C107" s="131"/>
      <c r="D107" s="90">
        <v>0.1038</v>
      </c>
      <c r="E107" s="84">
        <f>E50*D107</f>
        <v>316.83912000000004</v>
      </c>
    </row>
    <row r="108" spans="1:5" ht="14.85" customHeight="1" x14ac:dyDescent="0.2">
      <c r="A108" s="136" t="s">
        <v>69</v>
      </c>
      <c r="B108" s="136"/>
      <c r="C108" s="136"/>
      <c r="D108" s="86">
        <v>0.1038</v>
      </c>
      <c r="E108" s="82">
        <f>SUM(E107)</f>
        <v>316.83912000000004</v>
      </c>
    </row>
    <row r="109" spans="1:5" ht="14.85" customHeight="1" x14ac:dyDescent="0.2">
      <c r="A109" s="119"/>
      <c r="B109" s="119"/>
      <c r="C109" s="119"/>
      <c r="D109" s="119"/>
      <c r="E109" s="119"/>
    </row>
    <row r="110" spans="1:5" ht="14.85" customHeight="1" x14ac:dyDescent="0.2">
      <c r="A110" s="116" t="s">
        <v>85</v>
      </c>
      <c r="B110" s="116"/>
      <c r="C110" s="116"/>
      <c r="D110" s="116"/>
      <c r="E110" s="116"/>
    </row>
    <row r="111" spans="1:5" ht="14.85" customHeight="1" x14ac:dyDescent="0.2">
      <c r="A111" s="66">
        <v>4</v>
      </c>
      <c r="B111" s="139" t="s">
        <v>86</v>
      </c>
      <c r="C111" s="139"/>
      <c r="D111" s="69" t="s">
        <v>60</v>
      </c>
      <c r="E111" s="39" t="s">
        <v>31</v>
      </c>
    </row>
    <row r="112" spans="1:5" ht="14.85" customHeight="1" x14ac:dyDescent="0.2">
      <c r="A112" s="40" t="s">
        <v>59</v>
      </c>
      <c r="B112" s="126" t="s">
        <v>58</v>
      </c>
      <c r="C112" s="126"/>
      <c r="D112" s="91">
        <v>0.36799999999999999</v>
      </c>
      <c r="E112" s="84">
        <f>E83</f>
        <v>1123.2832000000001</v>
      </c>
    </row>
    <row r="113" spans="1:5" ht="14.85" customHeight="1" x14ac:dyDescent="0.2">
      <c r="A113" s="40" t="s">
        <v>87</v>
      </c>
      <c r="B113" s="126" t="s">
        <v>72</v>
      </c>
      <c r="C113" s="126"/>
      <c r="D113" s="91">
        <v>0.28199999999999997</v>
      </c>
      <c r="E113" s="84">
        <f>E96</f>
        <v>860.77679999999987</v>
      </c>
    </row>
    <row r="114" spans="1:5" ht="14.85" customHeight="1" x14ac:dyDescent="0.2">
      <c r="A114" s="40" t="s">
        <v>88</v>
      </c>
      <c r="B114" s="126" t="s">
        <v>79</v>
      </c>
      <c r="C114" s="126"/>
      <c r="D114" s="91">
        <v>9.4500000000000001E-2</v>
      </c>
      <c r="E114" s="84">
        <f>E103</f>
        <v>288.45180000000005</v>
      </c>
    </row>
    <row r="115" spans="1:5" ht="14.85" customHeight="1" x14ac:dyDescent="0.2">
      <c r="A115" s="40" t="s">
        <v>89</v>
      </c>
      <c r="B115" s="126" t="s">
        <v>83</v>
      </c>
      <c r="C115" s="126"/>
      <c r="D115" s="91">
        <v>0.1038</v>
      </c>
      <c r="E115" s="84">
        <f>E108</f>
        <v>316.83912000000004</v>
      </c>
    </row>
    <row r="116" spans="1:5" ht="14.85" customHeight="1" x14ac:dyDescent="0.2">
      <c r="A116" s="40" t="s">
        <v>90</v>
      </c>
      <c r="B116" s="131" t="s">
        <v>43</v>
      </c>
      <c r="C116" s="131"/>
      <c r="D116" s="92" t="s">
        <v>91</v>
      </c>
      <c r="E116" s="74">
        <v>0</v>
      </c>
    </row>
    <row r="117" spans="1:5" ht="14.85" customHeight="1" x14ac:dyDescent="0.2">
      <c r="A117" s="136" t="s">
        <v>69</v>
      </c>
      <c r="B117" s="136"/>
      <c r="C117" s="136"/>
      <c r="D117" s="86">
        <v>0.84830000000000005</v>
      </c>
      <c r="E117" s="82">
        <f>SUM(E112:E116)</f>
        <v>2589.3509200000003</v>
      </c>
    </row>
    <row r="118" spans="1:5" ht="14.85" customHeight="1" x14ac:dyDescent="0.2">
      <c r="A118" s="119"/>
      <c r="B118" s="119"/>
      <c r="C118" s="119"/>
      <c r="D118" s="119"/>
      <c r="E118" s="119"/>
    </row>
    <row r="119" spans="1:5" ht="14.85" customHeight="1" x14ac:dyDescent="0.2">
      <c r="A119" s="116" t="s">
        <v>92</v>
      </c>
      <c r="B119" s="116"/>
      <c r="C119" s="116"/>
      <c r="D119" s="116"/>
      <c r="E119" s="116"/>
    </row>
    <row r="120" spans="1:5" ht="14.85" customHeight="1" x14ac:dyDescent="0.2">
      <c r="A120" s="66">
        <v>5</v>
      </c>
      <c r="B120" s="128" t="s">
        <v>93</v>
      </c>
      <c r="C120" s="128"/>
      <c r="D120" s="39" t="s">
        <v>60</v>
      </c>
      <c r="E120" s="39" t="s">
        <v>31</v>
      </c>
    </row>
    <row r="121" spans="1:5" ht="14.85" customHeight="1" x14ac:dyDescent="0.2">
      <c r="A121" s="40" t="s">
        <v>9</v>
      </c>
      <c r="B121" s="126" t="s">
        <v>109</v>
      </c>
      <c r="C121" s="126"/>
      <c r="D121" s="100">
        <v>0.03</v>
      </c>
      <c r="E121" s="88">
        <f>E137*D121</f>
        <v>187.7361276</v>
      </c>
    </row>
    <row r="122" spans="1:5" ht="14.85" customHeight="1" x14ac:dyDescent="0.2">
      <c r="A122" s="40" t="s">
        <v>15</v>
      </c>
      <c r="B122" s="126" t="s">
        <v>94</v>
      </c>
      <c r="C122" s="126"/>
      <c r="D122" s="91">
        <v>9.2499999999999999E-2</v>
      </c>
      <c r="E122" s="88">
        <f>(E137+E121+E124)*9.25/85.75</f>
        <v>741.13443111812251</v>
      </c>
    </row>
    <row r="123" spans="1:5" ht="14.85" customHeight="1" x14ac:dyDescent="0.2">
      <c r="A123" s="40" t="s">
        <v>36</v>
      </c>
      <c r="B123" s="126" t="s">
        <v>95</v>
      </c>
      <c r="C123" s="126"/>
      <c r="D123" s="91">
        <v>0.05</v>
      </c>
      <c r="E123" s="88">
        <f>(E137+E121+E124)*5/85.75</f>
        <v>400.61320600979593</v>
      </c>
    </row>
    <row r="124" spans="1:5" ht="14.85" customHeight="1" x14ac:dyDescent="0.2">
      <c r="A124" s="40" t="s">
        <v>38</v>
      </c>
      <c r="B124" s="126" t="s">
        <v>96</v>
      </c>
      <c r="C124" s="126"/>
      <c r="D124" s="91">
        <v>6.7900000000000002E-2</v>
      </c>
      <c r="E124" s="88">
        <f>E137*D124</f>
        <v>424.90943546800003</v>
      </c>
    </row>
    <row r="125" spans="1:5" ht="14.85" customHeight="1" x14ac:dyDescent="0.2">
      <c r="A125" s="136" t="s">
        <v>69</v>
      </c>
      <c r="B125" s="136"/>
      <c r="C125" s="136"/>
      <c r="D125" s="86">
        <f>SUM(D121:D124)</f>
        <v>0.2404</v>
      </c>
      <c r="E125" s="94">
        <f>SUM(E121:E124)</f>
        <v>1754.3932001959186</v>
      </c>
    </row>
    <row r="126" spans="1:5" ht="14.85" customHeight="1" x14ac:dyDescent="0.2">
      <c r="A126" s="138" t="s">
        <v>98</v>
      </c>
      <c r="B126" s="138"/>
      <c r="C126" s="138"/>
      <c r="D126" s="138"/>
      <c r="E126" s="138"/>
    </row>
    <row r="127" spans="1:5" ht="14.85" customHeight="1" x14ac:dyDescent="0.2">
      <c r="A127" s="138" t="s">
        <v>99</v>
      </c>
      <c r="B127" s="138"/>
      <c r="C127" s="138"/>
      <c r="D127" s="138"/>
      <c r="E127" s="138"/>
    </row>
    <row r="128" spans="1:5" ht="14.85" customHeight="1" x14ac:dyDescent="0.2">
      <c r="A128" s="21"/>
      <c r="B128" s="21"/>
      <c r="C128" s="21"/>
      <c r="D128" s="21"/>
      <c r="E128" s="21"/>
    </row>
    <row r="129" spans="1:5" ht="14.85" customHeight="1" x14ac:dyDescent="0.2">
      <c r="A129" s="116" t="s">
        <v>100</v>
      </c>
      <c r="B129" s="116"/>
      <c r="C129" s="116"/>
      <c r="D129" s="116"/>
      <c r="E129" s="116"/>
    </row>
    <row r="130" spans="1:5" ht="14.85" customHeight="1" x14ac:dyDescent="0.2">
      <c r="A130" s="142" t="s">
        <v>101</v>
      </c>
      <c r="B130" s="142"/>
      <c r="C130" s="142"/>
      <c r="D130" s="142"/>
      <c r="E130" s="142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39" t="s">
        <v>102</v>
      </c>
      <c r="B132" s="139"/>
      <c r="C132" s="139"/>
      <c r="D132" s="139"/>
      <c r="E132" s="39" t="s">
        <v>31</v>
      </c>
    </row>
    <row r="133" spans="1:5" ht="14.85" customHeight="1" x14ac:dyDescent="0.2">
      <c r="A133" s="40" t="s">
        <v>9</v>
      </c>
      <c r="B133" s="131" t="s">
        <v>103</v>
      </c>
      <c r="C133" s="131"/>
      <c r="D133" s="131"/>
      <c r="E133" s="84">
        <f>E50</f>
        <v>3052.4</v>
      </c>
    </row>
    <row r="134" spans="1:5" ht="14.85" customHeight="1" x14ac:dyDescent="0.2">
      <c r="A134" s="40" t="s">
        <v>11</v>
      </c>
      <c r="B134" s="131" t="s">
        <v>104</v>
      </c>
      <c r="C134" s="131"/>
      <c r="D134" s="131"/>
      <c r="E134" s="84">
        <f>E60</f>
        <v>616.12</v>
      </c>
    </row>
    <row r="135" spans="1:5" ht="14.85" customHeight="1" x14ac:dyDescent="0.2">
      <c r="A135" s="40" t="s">
        <v>13</v>
      </c>
      <c r="B135" s="126" t="s">
        <v>467</v>
      </c>
      <c r="C135" s="126"/>
      <c r="D135" s="126"/>
      <c r="E135" s="84">
        <f>E69</f>
        <v>0</v>
      </c>
    </row>
    <row r="136" spans="1:5" ht="14.85" customHeight="1" x14ac:dyDescent="0.2">
      <c r="A136" s="40" t="s">
        <v>15</v>
      </c>
      <c r="B136" s="131" t="s">
        <v>105</v>
      </c>
      <c r="C136" s="131"/>
      <c r="D136" s="131"/>
      <c r="E136" s="84">
        <f>E117</f>
        <v>2589.3509200000003</v>
      </c>
    </row>
    <row r="137" spans="1:5" ht="14.85" customHeight="1" x14ac:dyDescent="0.2">
      <c r="A137" s="136" t="s">
        <v>106</v>
      </c>
      <c r="B137" s="136"/>
      <c r="C137" s="136"/>
      <c r="D137" s="136"/>
      <c r="E137" s="95">
        <f>SUM(E133:E136)</f>
        <v>6257.8709200000003</v>
      </c>
    </row>
    <row r="138" spans="1:5" ht="14.85" customHeight="1" x14ac:dyDescent="0.2">
      <c r="A138" s="40" t="s">
        <v>36</v>
      </c>
      <c r="B138" s="131" t="s">
        <v>107</v>
      </c>
      <c r="C138" s="131"/>
      <c r="D138" s="131"/>
      <c r="E138" s="88">
        <f>E125</f>
        <v>1754.3932001959186</v>
      </c>
    </row>
    <row r="139" spans="1:5" ht="14.85" customHeight="1" x14ac:dyDescent="0.2">
      <c r="A139" s="136" t="s">
        <v>131</v>
      </c>
      <c r="B139" s="136"/>
      <c r="C139" s="136"/>
      <c r="D139" s="136"/>
      <c r="E139" s="82">
        <f>SUM(E137:E138)</f>
        <v>8012.2641201959186</v>
      </c>
    </row>
  </sheetData>
  <mergeCells count="131">
    <mergeCell ref="B138:D138"/>
    <mergeCell ref="A139:D139"/>
    <mergeCell ref="A23:B27"/>
    <mergeCell ref="C23:C27"/>
    <mergeCell ref="D23:E27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9:E29"/>
    <mergeCell ref="A31:B31"/>
    <mergeCell ref="A21:B22"/>
    <mergeCell ref="C21:C22"/>
    <mergeCell ref="D21:E22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39"/>
  <sheetViews>
    <sheetView topLeftCell="A112" workbookViewId="0">
      <selection activeCell="C8" sqref="C8:E8"/>
    </sheetView>
  </sheetViews>
  <sheetFormatPr defaultRowHeight="14.8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1024" width="10.625" style="1" customWidth="1"/>
  </cols>
  <sheetData>
    <row r="1" spans="1:5" ht="18.399999999999999" customHeight="1" x14ac:dyDescent="0.25">
      <c r="A1" s="117" t="s">
        <v>2</v>
      </c>
      <c r="B1" s="117"/>
      <c r="C1" s="117"/>
      <c r="D1" s="117"/>
      <c r="E1" s="117"/>
    </row>
    <row r="2" spans="1:5" ht="19.7" customHeight="1" x14ac:dyDescent="0.25">
      <c r="A2" s="7"/>
      <c r="B2" s="118" t="s">
        <v>433</v>
      </c>
      <c r="C2" s="118"/>
      <c r="D2" s="118"/>
      <c r="E2" s="118"/>
    </row>
    <row r="3" spans="1:5" ht="14.85" customHeight="1" x14ac:dyDescent="0.2">
      <c r="A3" s="119"/>
      <c r="B3" s="119"/>
      <c r="C3" s="119"/>
      <c r="D3" s="119"/>
      <c r="E3" s="119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20" t="s">
        <v>478</v>
      </c>
      <c r="B5" s="120"/>
      <c r="C5" s="120"/>
      <c r="D5" s="120"/>
      <c r="E5" s="120"/>
    </row>
    <row r="6" spans="1:5" ht="14.85" customHeight="1" x14ac:dyDescent="0.2">
      <c r="A6" s="116"/>
      <c r="B6" s="116"/>
      <c r="C6" s="116"/>
      <c r="D6" s="116"/>
      <c r="E6" s="116"/>
    </row>
    <row r="7" spans="1:5" ht="14.25" x14ac:dyDescent="0.2"/>
    <row r="8" spans="1:5" ht="14.85" customHeight="1" x14ac:dyDescent="0.2">
      <c r="A8" s="113" t="s">
        <v>3</v>
      </c>
      <c r="B8" s="113"/>
      <c r="C8" s="121" t="s">
        <v>479</v>
      </c>
      <c r="D8" s="121"/>
      <c r="E8" s="121"/>
    </row>
    <row r="9" spans="1:5" ht="14.85" customHeight="1" x14ac:dyDescent="0.2">
      <c r="A9" s="113" t="s">
        <v>4</v>
      </c>
      <c r="B9" s="113"/>
      <c r="C9" s="114" t="s">
        <v>5</v>
      </c>
      <c r="D9" s="114"/>
      <c r="E9" s="114"/>
    </row>
    <row r="10" spans="1:5" ht="14.85" customHeight="1" x14ac:dyDescent="0.2">
      <c r="A10" s="113" t="s">
        <v>6</v>
      </c>
      <c r="B10" s="113"/>
      <c r="C10" s="114" t="s">
        <v>7</v>
      </c>
      <c r="D10" s="114"/>
      <c r="E10" s="114"/>
    </row>
    <row r="11" spans="1:5" ht="14.85" customHeight="1" x14ac:dyDescent="0.2">
      <c r="A11" s="4"/>
      <c r="B11" s="4"/>
      <c r="C11" s="57"/>
      <c r="D11" s="57"/>
      <c r="E11" s="57"/>
    </row>
    <row r="12" spans="1:5" ht="14.85" customHeight="1" x14ac:dyDescent="0.2">
      <c r="A12" s="115"/>
      <c r="B12" s="115"/>
      <c r="C12" s="115"/>
      <c r="D12" s="115"/>
      <c r="E12" s="115"/>
    </row>
    <row r="13" spans="1:5" ht="14.85" customHeight="1" x14ac:dyDescent="0.2">
      <c r="A13" s="116" t="s">
        <v>8</v>
      </c>
      <c r="B13" s="116"/>
      <c r="C13" s="116"/>
      <c r="D13" s="116"/>
      <c r="E13" s="116"/>
    </row>
    <row r="14" spans="1:5" ht="14.85" customHeight="1" x14ac:dyDescent="0.2">
      <c r="A14" s="62" t="s">
        <v>9</v>
      </c>
      <c r="B14" s="125" t="s">
        <v>10</v>
      </c>
      <c r="C14" s="125"/>
      <c r="D14" s="125"/>
      <c r="E14" s="63"/>
    </row>
    <row r="15" spans="1:5" ht="14.25" x14ac:dyDescent="0.2">
      <c r="A15" s="62" t="s">
        <v>11</v>
      </c>
      <c r="B15" s="125" t="s">
        <v>12</v>
      </c>
      <c r="C15" s="125"/>
      <c r="D15" s="125"/>
      <c r="E15" s="62" t="s">
        <v>120</v>
      </c>
    </row>
    <row r="16" spans="1:5" ht="14.25" x14ac:dyDescent="0.2">
      <c r="A16" s="62" t="s">
        <v>13</v>
      </c>
      <c r="B16" s="126" t="s">
        <v>14</v>
      </c>
      <c r="C16" s="126"/>
      <c r="D16" s="126"/>
      <c r="E16" s="64" t="s">
        <v>439</v>
      </c>
    </row>
    <row r="17" spans="1:5" ht="14.85" customHeight="1" x14ac:dyDescent="0.2">
      <c r="A17" s="62" t="s">
        <v>15</v>
      </c>
      <c r="B17" s="126" t="s">
        <v>16</v>
      </c>
      <c r="C17" s="126"/>
      <c r="D17" s="126"/>
      <c r="E17" s="62" t="s">
        <v>17</v>
      </c>
    </row>
    <row r="18" spans="1:5" ht="14.85" customHeight="1" x14ac:dyDescent="0.2">
      <c r="A18" s="20"/>
      <c r="B18" s="58"/>
      <c r="C18" s="58"/>
      <c r="D18" s="58"/>
      <c r="E18" s="20"/>
    </row>
    <row r="19" spans="1:5" ht="14.85" customHeight="1" x14ac:dyDescent="0.2">
      <c r="A19" s="115"/>
      <c r="B19" s="115"/>
      <c r="C19" s="115"/>
      <c r="D19" s="115"/>
      <c r="E19" s="115"/>
    </row>
    <row r="20" spans="1:5" ht="14.85" customHeight="1" x14ac:dyDescent="0.2">
      <c r="A20" s="116" t="s">
        <v>18</v>
      </c>
      <c r="B20" s="116"/>
      <c r="C20" s="116"/>
      <c r="D20" s="116"/>
      <c r="E20" s="116"/>
    </row>
    <row r="21" spans="1:5" ht="14.85" customHeight="1" x14ac:dyDescent="0.2">
      <c r="A21" s="123" t="s">
        <v>19</v>
      </c>
      <c r="B21" s="123"/>
      <c r="C21" s="124" t="s">
        <v>20</v>
      </c>
      <c r="D21" s="124" t="s">
        <v>21</v>
      </c>
      <c r="E21" s="124"/>
    </row>
    <row r="22" spans="1:5" ht="14.85" customHeight="1" x14ac:dyDescent="0.2">
      <c r="A22" s="123"/>
      <c r="B22" s="123"/>
      <c r="C22" s="124"/>
      <c r="D22" s="124"/>
      <c r="E22" s="124"/>
    </row>
    <row r="23" spans="1:5" ht="14.85" customHeight="1" x14ac:dyDescent="0.2">
      <c r="A23" s="126" t="s">
        <v>126</v>
      </c>
      <c r="B23" s="126"/>
      <c r="C23" s="140" t="s">
        <v>22</v>
      </c>
      <c r="D23" s="141">
        <v>1</v>
      </c>
      <c r="E23" s="141"/>
    </row>
    <row r="24" spans="1:5" ht="14.85" customHeight="1" x14ac:dyDescent="0.2">
      <c r="A24" s="126"/>
      <c r="B24" s="126"/>
      <c r="C24" s="140"/>
      <c r="D24" s="141"/>
      <c r="E24" s="141"/>
    </row>
    <row r="25" spans="1:5" ht="14.85" customHeight="1" x14ac:dyDescent="0.2">
      <c r="A25" s="126"/>
      <c r="B25" s="126"/>
      <c r="C25" s="140"/>
      <c r="D25" s="141"/>
      <c r="E25" s="141"/>
    </row>
    <row r="26" spans="1:5" ht="14.85" customHeight="1" x14ac:dyDescent="0.2">
      <c r="A26" s="143"/>
      <c r="B26" s="143"/>
      <c r="C26" s="29"/>
      <c r="D26" s="143"/>
      <c r="E26" s="143"/>
    </row>
    <row r="27" spans="1:5" ht="14.85" customHeight="1" x14ac:dyDescent="0.2">
      <c r="A27" s="144"/>
      <c r="B27" s="144"/>
      <c r="C27" s="11"/>
      <c r="D27" s="144"/>
      <c r="E27" s="144"/>
    </row>
    <row r="28" spans="1:5" ht="14.85" customHeight="1" x14ac:dyDescent="0.2">
      <c r="A28" s="13"/>
      <c r="B28" s="13"/>
      <c r="C28" s="12"/>
      <c r="D28" s="15"/>
      <c r="E28" s="15"/>
    </row>
    <row r="29" spans="1:5" ht="14.85" customHeight="1" x14ac:dyDescent="0.2">
      <c r="A29" s="116" t="s">
        <v>128</v>
      </c>
      <c r="B29" s="116"/>
      <c r="C29" s="116"/>
      <c r="D29" s="116"/>
      <c r="E29" s="116"/>
    </row>
    <row r="30" spans="1:5" ht="14.85" customHeight="1" x14ac:dyDescent="0.2">
      <c r="A30" s="17"/>
      <c r="B30" s="17"/>
      <c r="C30" s="17"/>
      <c r="D30" s="17"/>
      <c r="E30" s="17"/>
    </row>
    <row r="31" spans="1:5" ht="26.85" customHeight="1" x14ac:dyDescent="0.2">
      <c r="A31" s="122" t="s">
        <v>23</v>
      </c>
      <c r="B31" s="122"/>
      <c r="C31" s="68"/>
      <c r="D31" s="68"/>
      <c r="E31" s="68"/>
    </row>
    <row r="32" spans="1:5" ht="29.25" customHeight="1" x14ac:dyDescent="0.2">
      <c r="A32" s="129" t="s">
        <v>440</v>
      </c>
      <c r="B32" s="129"/>
      <c r="C32" s="129"/>
      <c r="D32" s="129"/>
      <c r="E32" s="129"/>
    </row>
    <row r="33" spans="1:5" ht="14.85" customHeight="1" x14ac:dyDescent="0.2">
      <c r="A33" s="130" t="s">
        <v>24</v>
      </c>
      <c r="B33" s="130"/>
      <c r="C33" s="130"/>
      <c r="D33" s="130"/>
      <c r="E33" s="130"/>
    </row>
    <row r="34" spans="1:5" ht="14.85" customHeight="1" x14ac:dyDescent="0.2">
      <c r="A34" s="62">
        <v>1</v>
      </c>
      <c r="B34" s="131" t="s">
        <v>384</v>
      </c>
      <c r="C34" s="131"/>
      <c r="D34" s="131"/>
      <c r="E34" s="64" t="s">
        <v>120</v>
      </c>
    </row>
    <row r="35" spans="1:5" ht="14.85" customHeight="1" x14ac:dyDescent="0.2">
      <c r="A35" s="62">
        <v>2</v>
      </c>
      <c r="B35" s="131" t="s">
        <v>25</v>
      </c>
      <c r="C35" s="131"/>
      <c r="D35" s="131"/>
      <c r="E35" s="70">
        <v>1825</v>
      </c>
    </row>
    <row r="36" spans="1:5" ht="25.5" x14ac:dyDescent="0.2">
      <c r="A36" s="62">
        <v>3</v>
      </c>
      <c r="B36" s="131" t="s">
        <v>26</v>
      </c>
      <c r="C36" s="131"/>
      <c r="D36" s="131"/>
      <c r="E36" s="96" t="s">
        <v>119</v>
      </c>
    </row>
    <row r="37" spans="1:5" ht="26.85" customHeight="1" x14ac:dyDescent="0.2">
      <c r="A37" s="62">
        <v>4</v>
      </c>
      <c r="B37" s="131" t="s">
        <v>27</v>
      </c>
      <c r="C37" s="131"/>
      <c r="D37" s="131"/>
      <c r="E37" s="72">
        <v>45658</v>
      </c>
    </row>
    <row r="38" spans="1:5" ht="26.25" customHeight="1" x14ac:dyDescent="0.2">
      <c r="A38" s="127" t="s">
        <v>28</v>
      </c>
      <c r="B38" s="127"/>
      <c r="C38" s="127"/>
      <c r="D38" s="127"/>
      <c r="E38" s="127"/>
    </row>
    <row r="39" spans="1:5" ht="14.85" customHeight="1" x14ac:dyDescent="0.2">
      <c r="A39" s="20"/>
      <c r="B39" s="20"/>
      <c r="C39" s="20"/>
      <c r="D39" s="20"/>
      <c r="E39" s="20"/>
    </row>
    <row r="40" spans="1:5" ht="14.85" customHeight="1" x14ac:dyDescent="0.2">
      <c r="A40" s="116" t="s">
        <v>29</v>
      </c>
      <c r="B40" s="116"/>
      <c r="C40" s="116"/>
      <c r="D40" s="116"/>
      <c r="E40" s="116"/>
    </row>
    <row r="41" spans="1:5" ht="14.85" customHeight="1" x14ac:dyDescent="0.2">
      <c r="A41" s="66">
        <v>1</v>
      </c>
      <c r="B41" s="128" t="s">
        <v>30</v>
      </c>
      <c r="C41" s="128"/>
      <c r="D41" s="128"/>
      <c r="E41" s="39" t="s">
        <v>31</v>
      </c>
    </row>
    <row r="42" spans="1:5" ht="14.85" customHeight="1" x14ac:dyDescent="0.2">
      <c r="A42" s="40" t="s">
        <v>9</v>
      </c>
      <c r="B42" s="126" t="s">
        <v>32</v>
      </c>
      <c r="C42" s="126"/>
      <c r="D42" s="126"/>
      <c r="E42" s="73">
        <f>E35</f>
        <v>1825</v>
      </c>
    </row>
    <row r="43" spans="1:5" ht="14.85" customHeight="1" x14ac:dyDescent="0.2">
      <c r="A43" s="40" t="s">
        <v>11</v>
      </c>
      <c r="B43" s="126" t="s">
        <v>33</v>
      </c>
      <c r="C43" s="126"/>
      <c r="D43" s="126"/>
      <c r="E43" s="78">
        <v>0</v>
      </c>
    </row>
    <row r="44" spans="1:5" ht="14.85" customHeight="1" x14ac:dyDescent="0.2">
      <c r="A44" s="40" t="s">
        <v>13</v>
      </c>
      <c r="B44" s="126" t="s">
        <v>34</v>
      </c>
      <c r="C44" s="126"/>
      <c r="D44" s="126"/>
      <c r="E44" s="78">
        <v>0</v>
      </c>
    </row>
    <row r="45" spans="1:5" ht="14.85" customHeight="1" x14ac:dyDescent="0.2">
      <c r="A45" s="40" t="s">
        <v>15</v>
      </c>
      <c r="B45" s="126" t="s">
        <v>35</v>
      </c>
      <c r="C45" s="126"/>
      <c r="D45" s="126"/>
      <c r="E45" s="78">
        <v>0</v>
      </c>
    </row>
    <row r="46" spans="1:5" ht="14.85" customHeight="1" x14ac:dyDescent="0.2">
      <c r="A46" s="40" t="s">
        <v>36</v>
      </c>
      <c r="B46" s="126" t="s">
        <v>37</v>
      </c>
      <c r="C46" s="126"/>
      <c r="D46" s="126"/>
      <c r="E46" s="78">
        <v>0</v>
      </c>
    </row>
    <row r="47" spans="1:5" ht="14.85" customHeight="1" x14ac:dyDescent="0.2">
      <c r="A47" s="40" t="s">
        <v>38</v>
      </c>
      <c r="B47" s="126" t="s">
        <v>39</v>
      </c>
      <c r="C47" s="126"/>
      <c r="D47" s="126"/>
      <c r="E47" s="78">
        <v>0</v>
      </c>
    </row>
    <row r="48" spans="1:5" ht="14.85" customHeight="1" x14ac:dyDescent="0.2">
      <c r="A48" s="40" t="s">
        <v>40</v>
      </c>
      <c r="B48" s="126" t="s">
        <v>41</v>
      </c>
      <c r="C48" s="126"/>
      <c r="D48" s="126"/>
      <c r="E48" s="78">
        <v>0</v>
      </c>
    </row>
    <row r="49" spans="1:5" ht="14.85" customHeight="1" x14ac:dyDescent="0.2">
      <c r="A49" s="40" t="s">
        <v>42</v>
      </c>
      <c r="B49" s="126" t="s">
        <v>43</v>
      </c>
      <c r="C49" s="126"/>
      <c r="D49" s="126"/>
      <c r="E49" s="78">
        <v>0</v>
      </c>
    </row>
    <row r="50" spans="1:5" ht="14.85" customHeight="1" x14ac:dyDescent="0.2">
      <c r="A50" s="124" t="s">
        <v>44</v>
      </c>
      <c r="B50" s="124"/>
      <c r="C50" s="124"/>
      <c r="D50" s="124"/>
      <c r="E50" s="75">
        <f>SUM(E42:E49)</f>
        <v>1825</v>
      </c>
    </row>
    <row r="51" spans="1:5" ht="14.85" customHeight="1" x14ac:dyDescent="0.2">
      <c r="A51" s="119"/>
      <c r="B51" s="119"/>
      <c r="C51" s="119"/>
      <c r="D51" s="119"/>
      <c r="E51" s="119"/>
    </row>
    <row r="52" spans="1:5" ht="14.85" customHeight="1" x14ac:dyDescent="0.2">
      <c r="A52" s="116" t="s">
        <v>45</v>
      </c>
      <c r="B52" s="116"/>
      <c r="C52" s="116"/>
      <c r="D52" s="116"/>
      <c r="E52" s="116"/>
    </row>
    <row r="53" spans="1:5" ht="26.85" customHeight="1" x14ac:dyDescent="0.2">
      <c r="A53" s="66">
        <v>2</v>
      </c>
      <c r="B53" s="128" t="s">
        <v>108</v>
      </c>
      <c r="C53" s="128"/>
      <c r="D53" s="128"/>
      <c r="E53" s="39" t="s">
        <v>31</v>
      </c>
    </row>
    <row r="54" spans="1:5" ht="24.75" customHeight="1" x14ac:dyDescent="0.2">
      <c r="A54" s="76" t="s">
        <v>9</v>
      </c>
      <c r="B54" s="132" t="s">
        <v>445</v>
      </c>
      <c r="C54" s="132"/>
      <c r="D54" s="132"/>
      <c r="E54" s="77">
        <f>(3*2*22)-(0.06*E35)</f>
        <v>22.5</v>
      </c>
    </row>
    <row r="55" spans="1:5" ht="14.85" customHeight="1" x14ac:dyDescent="0.2">
      <c r="A55" s="76" t="s">
        <v>11</v>
      </c>
      <c r="B55" s="133" t="s">
        <v>443</v>
      </c>
      <c r="C55" s="133"/>
      <c r="D55" s="133"/>
      <c r="E55" s="73">
        <v>594</v>
      </c>
    </row>
    <row r="56" spans="1:5" ht="14.85" customHeight="1" x14ac:dyDescent="0.2">
      <c r="A56" s="76" t="s">
        <v>13</v>
      </c>
      <c r="B56" s="133" t="s">
        <v>444</v>
      </c>
      <c r="C56" s="133"/>
      <c r="D56" s="133"/>
      <c r="E56" s="73">
        <v>20</v>
      </c>
    </row>
    <row r="57" spans="1:5" ht="14.85" customHeight="1" x14ac:dyDescent="0.2">
      <c r="A57" s="76" t="s">
        <v>15</v>
      </c>
      <c r="B57" s="133" t="s">
        <v>46</v>
      </c>
      <c r="C57" s="133"/>
      <c r="D57" s="133"/>
      <c r="E57" s="78">
        <v>0</v>
      </c>
    </row>
    <row r="58" spans="1:5" ht="14.85" customHeight="1" x14ac:dyDescent="0.2">
      <c r="A58" s="76" t="s">
        <v>36</v>
      </c>
      <c r="B58" s="133" t="s">
        <v>47</v>
      </c>
      <c r="C58" s="133"/>
      <c r="D58" s="133"/>
      <c r="E58" s="73">
        <v>11</v>
      </c>
    </row>
    <row r="59" spans="1:5" ht="14.85" customHeight="1" x14ac:dyDescent="0.2">
      <c r="A59" s="76" t="s">
        <v>38</v>
      </c>
      <c r="B59" s="133" t="s">
        <v>43</v>
      </c>
      <c r="C59" s="133"/>
      <c r="D59" s="133"/>
      <c r="E59" s="78">
        <v>0</v>
      </c>
    </row>
    <row r="60" spans="1:5" ht="14.85" customHeight="1" x14ac:dyDescent="0.2">
      <c r="A60" s="134" t="s">
        <v>48</v>
      </c>
      <c r="B60" s="134"/>
      <c r="C60" s="134"/>
      <c r="D60" s="134"/>
      <c r="E60" s="75">
        <f>SUM(E54:E59)</f>
        <v>647.5</v>
      </c>
    </row>
    <row r="61" spans="1:5" ht="14.85" customHeight="1" x14ac:dyDescent="0.2">
      <c r="A61" s="145" t="s">
        <v>49</v>
      </c>
      <c r="B61" s="145"/>
      <c r="C61" s="145"/>
      <c r="D61" s="145"/>
      <c r="E61" s="145"/>
    </row>
    <row r="62" spans="1:5" ht="14.85" customHeight="1" x14ac:dyDescent="0.2">
      <c r="A62" s="119"/>
      <c r="B62" s="119"/>
      <c r="C62" s="119"/>
      <c r="D62" s="119"/>
      <c r="E62" s="119"/>
    </row>
    <row r="63" spans="1:5" ht="14.85" customHeight="1" x14ac:dyDescent="0.2">
      <c r="A63" s="116" t="s">
        <v>50</v>
      </c>
      <c r="B63" s="116"/>
      <c r="C63" s="116"/>
      <c r="D63" s="116"/>
      <c r="E63" s="116"/>
    </row>
    <row r="64" spans="1:5" ht="14.85" customHeight="1" x14ac:dyDescent="0.2">
      <c r="A64" s="66">
        <v>3</v>
      </c>
      <c r="B64" s="128" t="s">
        <v>51</v>
      </c>
      <c r="C64" s="128"/>
      <c r="D64" s="128"/>
      <c r="E64" s="39" t="s">
        <v>31</v>
      </c>
    </row>
    <row r="65" spans="1:5" ht="14.85" customHeight="1" x14ac:dyDescent="0.2">
      <c r="A65" s="40" t="s">
        <v>9</v>
      </c>
      <c r="B65" s="126" t="s">
        <v>52</v>
      </c>
      <c r="C65" s="126"/>
      <c r="D65" s="126"/>
      <c r="E65" s="79">
        <f>'Res. Ins. Div.'!D11</f>
        <v>0</v>
      </c>
    </row>
    <row r="66" spans="1:5" ht="14.85" customHeight="1" x14ac:dyDescent="0.2">
      <c r="A66" s="40" t="s">
        <v>11</v>
      </c>
      <c r="B66" s="126" t="s">
        <v>53</v>
      </c>
      <c r="C66" s="126"/>
      <c r="D66" s="126"/>
      <c r="E66" s="79">
        <f>'Res. Ins. Div.'!H11</f>
        <v>0</v>
      </c>
    </row>
    <row r="67" spans="1:5" ht="14.85" customHeight="1" x14ac:dyDescent="0.2">
      <c r="A67" s="40" t="s">
        <v>13</v>
      </c>
      <c r="B67" s="126" t="s">
        <v>54</v>
      </c>
      <c r="C67" s="126"/>
      <c r="D67" s="126"/>
      <c r="E67" s="80">
        <v>0</v>
      </c>
    </row>
    <row r="68" spans="1:5" ht="14.85" customHeight="1" x14ac:dyDescent="0.2">
      <c r="A68" s="40" t="s">
        <v>15</v>
      </c>
      <c r="B68" s="126" t="s">
        <v>43</v>
      </c>
      <c r="C68" s="126"/>
      <c r="D68" s="126"/>
      <c r="E68" s="80">
        <v>0</v>
      </c>
    </row>
    <row r="69" spans="1:5" ht="14.85" customHeight="1" x14ac:dyDescent="0.2">
      <c r="A69" s="136" t="s">
        <v>55</v>
      </c>
      <c r="B69" s="136"/>
      <c r="C69" s="136"/>
      <c r="D69" s="136"/>
      <c r="E69" s="82">
        <f>SUM(E65:E68)</f>
        <v>0</v>
      </c>
    </row>
    <row r="70" spans="1:5" ht="14.85" customHeight="1" x14ac:dyDescent="0.2">
      <c r="A70" s="135" t="s">
        <v>56</v>
      </c>
      <c r="B70" s="135"/>
      <c r="C70" s="135"/>
      <c r="D70" s="135"/>
      <c r="E70" s="135"/>
    </row>
    <row r="71" spans="1:5" ht="14.85" customHeight="1" x14ac:dyDescent="0.2">
      <c r="A71" s="119"/>
      <c r="B71" s="119"/>
      <c r="C71" s="119"/>
      <c r="D71" s="119"/>
      <c r="E71" s="119"/>
    </row>
    <row r="72" spans="1:5" ht="14.85" customHeight="1" x14ac:dyDescent="0.2">
      <c r="A72" s="116" t="s">
        <v>57</v>
      </c>
      <c r="B72" s="116"/>
      <c r="C72" s="116"/>
      <c r="D72" s="116"/>
      <c r="E72" s="116"/>
    </row>
    <row r="73" spans="1:5" ht="14.85" customHeight="1" x14ac:dyDescent="0.2">
      <c r="A73" s="137" t="s">
        <v>58</v>
      </c>
      <c r="B73" s="137"/>
      <c r="C73" s="137"/>
      <c r="D73" s="137"/>
      <c r="E73" s="137"/>
    </row>
    <row r="74" spans="1:5" ht="14.85" customHeight="1" x14ac:dyDescent="0.2">
      <c r="A74" s="66" t="s">
        <v>59</v>
      </c>
      <c r="B74" s="128" t="s">
        <v>58</v>
      </c>
      <c r="C74" s="128"/>
      <c r="D74" s="39" t="s">
        <v>60</v>
      </c>
      <c r="E74" s="39" t="s">
        <v>31</v>
      </c>
    </row>
    <row r="75" spans="1:5" ht="14.85" customHeight="1" x14ac:dyDescent="0.2">
      <c r="A75" s="40" t="s">
        <v>9</v>
      </c>
      <c r="B75" s="126" t="s">
        <v>61</v>
      </c>
      <c r="C75" s="126"/>
      <c r="D75" s="83">
        <v>0.2</v>
      </c>
      <c r="E75" s="84">
        <f>E50*D75</f>
        <v>365</v>
      </c>
    </row>
    <row r="76" spans="1:5" ht="14.25" x14ac:dyDescent="0.2">
      <c r="A76" s="40" t="s">
        <v>11</v>
      </c>
      <c r="B76" s="126" t="s">
        <v>62</v>
      </c>
      <c r="C76" s="126"/>
      <c r="D76" s="83">
        <v>0.08</v>
      </c>
      <c r="E76" s="84">
        <f>E50*D76</f>
        <v>146</v>
      </c>
    </row>
    <row r="77" spans="1:5" ht="22.5" customHeight="1" x14ac:dyDescent="0.2">
      <c r="A77" s="40" t="s">
        <v>13</v>
      </c>
      <c r="B77" s="126" t="s">
        <v>63</v>
      </c>
      <c r="C77" s="126"/>
      <c r="D77" s="85">
        <v>0.03</v>
      </c>
      <c r="E77" s="84">
        <f>E50*D77</f>
        <v>54.75</v>
      </c>
    </row>
    <row r="78" spans="1:5" ht="14.85" customHeight="1" x14ac:dyDescent="0.2">
      <c r="A78" s="40" t="s">
        <v>15</v>
      </c>
      <c r="B78" s="126" t="s">
        <v>64</v>
      </c>
      <c r="C78" s="126"/>
      <c r="D78" s="83">
        <v>2.5000000000000001E-2</v>
      </c>
      <c r="E78" s="84">
        <f>E50*D78</f>
        <v>45.625</v>
      </c>
    </row>
    <row r="79" spans="1:5" ht="14.85" customHeight="1" x14ac:dyDescent="0.2">
      <c r="A79" s="40" t="s">
        <v>36</v>
      </c>
      <c r="B79" s="126" t="s">
        <v>65</v>
      </c>
      <c r="C79" s="126"/>
      <c r="D79" s="83">
        <v>1.4999999999999999E-2</v>
      </c>
      <c r="E79" s="84">
        <f>E50*D79</f>
        <v>27.375</v>
      </c>
    </row>
    <row r="80" spans="1:5" ht="14.85" customHeight="1" x14ac:dyDescent="0.2">
      <c r="A80" s="40" t="s">
        <v>38</v>
      </c>
      <c r="B80" s="126" t="s">
        <v>66</v>
      </c>
      <c r="C80" s="126"/>
      <c r="D80" s="83">
        <v>0.01</v>
      </c>
      <c r="E80" s="84">
        <f>E50*D80</f>
        <v>18.25</v>
      </c>
    </row>
    <row r="81" spans="1:5" ht="14.85" customHeight="1" x14ac:dyDescent="0.2">
      <c r="A81" s="40" t="s">
        <v>40</v>
      </c>
      <c r="B81" s="126" t="s">
        <v>67</v>
      </c>
      <c r="C81" s="126"/>
      <c r="D81" s="83">
        <v>6.0000000000000001E-3</v>
      </c>
      <c r="E81" s="84">
        <f>E50*D81</f>
        <v>10.950000000000001</v>
      </c>
    </row>
    <row r="82" spans="1:5" ht="14.85" customHeight="1" x14ac:dyDescent="0.2">
      <c r="A82" s="40" t="s">
        <v>42</v>
      </c>
      <c r="B82" s="126" t="s">
        <v>68</v>
      </c>
      <c r="C82" s="126"/>
      <c r="D82" s="83">
        <v>2E-3</v>
      </c>
      <c r="E82" s="84">
        <f>E50*D82</f>
        <v>3.65</v>
      </c>
    </row>
    <row r="83" spans="1:5" ht="14.25" x14ac:dyDescent="0.2">
      <c r="A83" s="136" t="s">
        <v>69</v>
      </c>
      <c r="B83" s="136"/>
      <c r="C83" s="136"/>
      <c r="D83" s="86">
        <f>SUM(D75:D82)</f>
        <v>0.3680000000000001</v>
      </c>
      <c r="E83" s="82">
        <f>SUM(E75:E82)</f>
        <v>671.6</v>
      </c>
    </row>
    <row r="84" spans="1:5" ht="23.25" customHeight="1" x14ac:dyDescent="0.2">
      <c r="A84" s="135" t="s">
        <v>70</v>
      </c>
      <c r="B84" s="135"/>
      <c r="C84" s="135"/>
      <c r="D84" s="135"/>
      <c r="E84" s="135"/>
    </row>
    <row r="85" spans="1:5" ht="14.85" customHeight="1" x14ac:dyDescent="0.2">
      <c r="A85" s="138" t="s">
        <v>71</v>
      </c>
      <c r="B85" s="138"/>
      <c r="C85" s="138"/>
      <c r="D85" s="138"/>
      <c r="E85" s="138"/>
    </row>
    <row r="86" spans="1:5" ht="14.85" customHeight="1" x14ac:dyDescent="0.2">
      <c r="A86" s="119"/>
      <c r="B86" s="119"/>
      <c r="C86" s="119"/>
      <c r="D86" s="119"/>
      <c r="E86" s="119"/>
    </row>
    <row r="87" spans="1:5" ht="14.85" customHeight="1" x14ac:dyDescent="0.2">
      <c r="A87" s="137" t="s">
        <v>72</v>
      </c>
      <c r="B87" s="137"/>
      <c r="C87" s="137"/>
      <c r="D87" s="137"/>
      <c r="E87" s="137"/>
    </row>
    <row r="88" spans="1:5" ht="14.85" customHeight="1" x14ac:dyDescent="0.2">
      <c r="A88" s="66" t="s">
        <v>11</v>
      </c>
      <c r="B88" s="128" t="s">
        <v>72</v>
      </c>
      <c r="C88" s="128"/>
      <c r="D88" s="39" t="s">
        <v>60</v>
      </c>
      <c r="E88" s="39" t="s">
        <v>31</v>
      </c>
    </row>
    <row r="89" spans="1:5" ht="14.85" customHeight="1" x14ac:dyDescent="0.2">
      <c r="A89" s="40" t="s">
        <v>9</v>
      </c>
      <c r="B89" s="126" t="s">
        <v>73</v>
      </c>
      <c r="C89" s="126"/>
      <c r="D89" s="98">
        <v>8.3299999999999999E-2</v>
      </c>
      <c r="E89" s="84">
        <f>E50*D89</f>
        <v>152.02250000000001</v>
      </c>
    </row>
    <row r="90" spans="1:5" ht="14.85" customHeight="1" x14ac:dyDescent="0.2">
      <c r="A90" s="40" t="s">
        <v>11</v>
      </c>
      <c r="B90" s="126" t="s">
        <v>398</v>
      </c>
      <c r="C90" s="126"/>
      <c r="D90" s="98">
        <v>0.1203</v>
      </c>
      <c r="E90" s="84">
        <f>E50*D90</f>
        <v>219.54750000000001</v>
      </c>
    </row>
    <row r="91" spans="1:5" ht="14.85" customHeight="1" x14ac:dyDescent="0.2">
      <c r="A91" s="40" t="s">
        <v>13</v>
      </c>
      <c r="B91" s="126" t="s">
        <v>74</v>
      </c>
      <c r="C91" s="126"/>
      <c r="D91" s="98">
        <v>3.7000000000000002E-3</v>
      </c>
      <c r="E91" s="84">
        <f>D91*E50</f>
        <v>6.7525000000000004</v>
      </c>
    </row>
    <row r="92" spans="1:5" ht="14.85" customHeight="1" x14ac:dyDescent="0.2">
      <c r="A92" s="40" t="s">
        <v>15</v>
      </c>
      <c r="B92" s="126" t="s">
        <v>75</v>
      </c>
      <c r="C92" s="126"/>
      <c r="D92" s="98">
        <v>1.8499999999999999E-2</v>
      </c>
      <c r="E92" s="84">
        <f>E50*D92</f>
        <v>33.762499999999996</v>
      </c>
    </row>
    <row r="93" spans="1:5" ht="14.85" customHeight="1" x14ac:dyDescent="0.2">
      <c r="A93" s="40" t="s">
        <v>36</v>
      </c>
      <c r="B93" s="126" t="s">
        <v>76</v>
      </c>
      <c r="C93" s="126"/>
      <c r="D93" s="98">
        <v>1.2999999999999999E-2</v>
      </c>
      <c r="E93" s="84">
        <f>E50*D93</f>
        <v>23.724999999999998</v>
      </c>
    </row>
    <row r="94" spans="1:5" ht="14.85" customHeight="1" x14ac:dyDescent="0.2">
      <c r="A94" s="40" t="s">
        <v>38</v>
      </c>
      <c r="B94" s="126" t="s">
        <v>77</v>
      </c>
      <c r="C94" s="126"/>
      <c r="D94" s="98">
        <v>2.9899999999999999E-2</v>
      </c>
      <c r="E94" s="84">
        <f>E50*D94</f>
        <v>54.567500000000003</v>
      </c>
    </row>
    <row r="95" spans="1:5" ht="14.85" customHeight="1" x14ac:dyDescent="0.2">
      <c r="A95" s="40" t="s">
        <v>40</v>
      </c>
      <c r="B95" s="126" t="s">
        <v>78</v>
      </c>
      <c r="C95" s="126"/>
      <c r="D95" s="98">
        <v>1.3299999999999999E-2</v>
      </c>
      <c r="E95" s="84">
        <f>E50*D95</f>
        <v>24.272499999999997</v>
      </c>
    </row>
    <row r="96" spans="1:5" ht="14.85" customHeight="1" x14ac:dyDescent="0.2">
      <c r="A96" s="136" t="s">
        <v>69</v>
      </c>
      <c r="B96" s="136"/>
      <c r="C96" s="136"/>
      <c r="D96" s="86">
        <f>SUM(D89:D95)</f>
        <v>0.28199999999999997</v>
      </c>
      <c r="E96" s="82">
        <f>SUM(E89:E95)</f>
        <v>514.65000000000009</v>
      </c>
    </row>
    <row r="97" spans="1:5" ht="14.85" customHeight="1" x14ac:dyDescent="0.2">
      <c r="A97" s="119"/>
      <c r="B97" s="119"/>
      <c r="C97" s="119"/>
      <c r="D97" s="119"/>
      <c r="E97" s="119"/>
    </row>
    <row r="98" spans="1:5" ht="14.85" customHeight="1" x14ac:dyDescent="0.2">
      <c r="A98" s="137" t="s">
        <v>79</v>
      </c>
      <c r="B98" s="137"/>
      <c r="C98" s="137"/>
      <c r="D98" s="137"/>
      <c r="E98" s="137"/>
    </row>
    <row r="99" spans="1:5" ht="14.85" customHeight="1" x14ac:dyDescent="0.2">
      <c r="A99" s="66" t="s">
        <v>13</v>
      </c>
      <c r="B99" s="128" t="s">
        <v>79</v>
      </c>
      <c r="C99" s="128"/>
      <c r="D99" s="39" t="s">
        <v>60</v>
      </c>
      <c r="E99" s="39" t="s">
        <v>31</v>
      </c>
    </row>
    <row r="100" spans="1:5" ht="14.85" customHeight="1" x14ac:dyDescent="0.2">
      <c r="A100" s="40" t="s">
        <v>9</v>
      </c>
      <c r="B100" s="126" t="s">
        <v>80</v>
      </c>
      <c r="C100" s="126"/>
      <c r="D100" s="91">
        <v>1.6500000000000001E-2</v>
      </c>
      <c r="E100" s="88">
        <f>E50*D100</f>
        <v>30.112500000000001</v>
      </c>
    </row>
    <row r="101" spans="1:5" ht="14.85" customHeight="1" x14ac:dyDescent="0.2">
      <c r="A101" s="40" t="s">
        <v>11</v>
      </c>
      <c r="B101" s="126" t="s">
        <v>81</v>
      </c>
      <c r="C101" s="126"/>
      <c r="D101" s="99">
        <v>3.7999999999999999E-2</v>
      </c>
      <c r="E101" s="88">
        <f>E50*D101</f>
        <v>69.349999999999994</v>
      </c>
    </row>
    <row r="102" spans="1:5" ht="14.85" customHeight="1" x14ac:dyDescent="0.2">
      <c r="A102" s="40" t="s">
        <v>13</v>
      </c>
      <c r="B102" s="126" t="s">
        <v>82</v>
      </c>
      <c r="C102" s="126"/>
      <c r="D102" s="99">
        <v>0.04</v>
      </c>
      <c r="E102" s="88">
        <f>E50*D102</f>
        <v>73</v>
      </c>
    </row>
    <row r="103" spans="1:5" ht="14.85" customHeight="1" x14ac:dyDescent="0.2">
      <c r="A103" s="136" t="s">
        <v>69</v>
      </c>
      <c r="B103" s="136"/>
      <c r="C103" s="136"/>
      <c r="D103" s="86">
        <f>SUM(D100:D102)</f>
        <v>9.4500000000000001E-2</v>
      </c>
      <c r="E103" s="82">
        <f>SUM(E100:E102)</f>
        <v>172.46249999999998</v>
      </c>
    </row>
    <row r="104" spans="1:5" ht="14.85" customHeight="1" x14ac:dyDescent="0.2">
      <c r="A104" s="22"/>
      <c r="B104" s="22"/>
      <c r="C104" s="22"/>
      <c r="D104" s="22"/>
      <c r="E104" s="22"/>
    </row>
    <row r="105" spans="1:5" ht="14.85" customHeight="1" x14ac:dyDescent="0.2">
      <c r="A105" s="137" t="s">
        <v>83</v>
      </c>
      <c r="B105" s="137"/>
      <c r="C105" s="137"/>
      <c r="D105" s="137"/>
      <c r="E105" s="137"/>
    </row>
    <row r="106" spans="1:5" ht="14.85" customHeight="1" x14ac:dyDescent="0.2">
      <c r="A106" s="66" t="s">
        <v>15</v>
      </c>
      <c r="B106" s="128" t="s">
        <v>83</v>
      </c>
      <c r="C106" s="128"/>
      <c r="D106" s="39" t="s">
        <v>60</v>
      </c>
      <c r="E106" s="39" t="s">
        <v>31</v>
      </c>
    </row>
    <row r="107" spans="1:5" ht="14.85" customHeight="1" x14ac:dyDescent="0.2">
      <c r="A107" s="40" t="s">
        <v>9</v>
      </c>
      <c r="B107" s="131" t="s">
        <v>84</v>
      </c>
      <c r="C107" s="131"/>
      <c r="D107" s="90">
        <v>0.1038</v>
      </c>
      <c r="E107" s="84">
        <f>E50*D107</f>
        <v>189.435</v>
      </c>
    </row>
    <row r="108" spans="1:5" ht="14.85" customHeight="1" x14ac:dyDescent="0.2">
      <c r="A108" s="136" t="s">
        <v>69</v>
      </c>
      <c r="B108" s="136"/>
      <c r="C108" s="136"/>
      <c r="D108" s="86">
        <v>0.1038</v>
      </c>
      <c r="E108" s="82">
        <f>SUM(E107)</f>
        <v>189.435</v>
      </c>
    </row>
    <row r="109" spans="1:5" ht="14.85" customHeight="1" x14ac:dyDescent="0.2">
      <c r="A109" s="119"/>
      <c r="B109" s="119"/>
      <c r="C109" s="119"/>
      <c r="D109" s="119"/>
      <c r="E109" s="119"/>
    </row>
    <row r="110" spans="1:5" ht="14.85" customHeight="1" x14ac:dyDescent="0.2">
      <c r="A110" s="116" t="s">
        <v>85</v>
      </c>
      <c r="B110" s="116"/>
      <c r="C110" s="116"/>
      <c r="D110" s="116"/>
      <c r="E110" s="116"/>
    </row>
    <row r="111" spans="1:5" ht="14.85" customHeight="1" x14ac:dyDescent="0.2">
      <c r="A111" s="66">
        <v>4</v>
      </c>
      <c r="B111" s="139" t="s">
        <v>86</v>
      </c>
      <c r="C111" s="139"/>
      <c r="D111" s="69" t="s">
        <v>60</v>
      </c>
      <c r="E111" s="39" t="s">
        <v>31</v>
      </c>
    </row>
    <row r="112" spans="1:5" ht="14.85" customHeight="1" x14ac:dyDescent="0.2">
      <c r="A112" s="40" t="s">
        <v>59</v>
      </c>
      <c r="B112" s="126" t="s">
        <v>58</v>
      </c>
      <c r="C112" s="126"/>
      <c r="D112" s="91">
        <v>0.36799999999999999</v>
      </c>
      <c r="E112" s="84">
        <f>E83</f>
        <v>671.6</v>
      </c>
    </row>
    <row r="113" spans="1:5" ht="14.85" customHeight="1" x14ac:dyDescent="0.2">
      <c r="A113" s="40" t="s">
        <v>87</v>
      </c>
      <c r="B113" s="126" t="s">
        <v>72</v>
      </c>
      <c r="C113" s="126"/>
      <c r="D113" s="91">
        <v>0.28199999999999997</v>
      </c>
      <c r="E113" s="84">
        <f>E96</f>
        <v>514.65000000000009</v>
      </c>
    </row>
    <row r="114" spans="1:5" ht="14.85" customHeight="1" x14ac:dyDescent="0.2">
      <c r="A114" s="40" t="s">
        <v>88</v>
      </c>
      <c r="B114" s="126" t="s">
        <v>79</v>
      </c>
      <c r="C114" s="126"/>
      <c r="D114" s="91">
        <v>9.4500000000000001E-2</v>
      </c>
      <c r="E114" s="84">
        <f>E103</f>
        <v>172.46249999999998</v>
      </c>
    </row>
    <row r="115" spans="1:5" ht="14.85" customHeight="1" x14ac:dyDescent="0.2">
      <c r="A115" s="40" t="s">
        <v>89</v>
      </c>
      <c r="B115" s="126" t="s">
        <v>83</v>
      </c>
      <c r="C115" s="126"/>
      <c r="D115" s="91">
        <v>0.1038</v>
      </c>
      <c r="E115" s="84">
        <f>E108</f>
        <v>189.435</v>
      </c>
    </row>
    <row r="116" spans="1:5" ht="14.85" customHeight="1" x14ac:dyDescent="0.2">
      <c r="A116" s="40" t="s">
        <v>90</v>
      </c>
      <c r="B116" s="131" t="s">
        <v>43</v>
      </c>
      <c r="C116" s="131"/>
      <c r="D116" s="92" t="s">
        <v>91</v>
      </c>
      <c r="E116" s="74">
        <v>0</v>
      </c>
    </row>
    <row r="117" spans="1:5" ht="14.85" customHeight="1" x14ac:dyDescent="0.2">
      <c r="A117" s="136" t="s">
        <v>69</v>
      </c>
      <c r="B117" s="136"/>
      <c r="C117" s="136"/>
      <c r="D117" s="86">
        <v>0.84830000000000005</v>
      </c>
      <c r="E117" s="82">
        <f>SUM(E112:E116)</f>
        <v>1548.1475</v>
      </c>
    </row>
    <row r="118" spans="1:5" ht="14.85" customHeight="1" x14ac:dyDescent="0.2">
      <c r="A118" s="119"/>
      <c r="B118" s="119"/>
      <c r="C118" s="119"/>
      <c r="D118" s="119"/>
      <c r="E118" s="119"/>
    </row>
    <row r="119" spans="1:5" ht="14.85" customHeight="1" x14ac:dyDescent="0.2">
      <c r="A119" s="116" t="s">
        <v>92</v>
      </c>
      <c r="B119" s="116"/>
      <c r="C119" s="116"/>
      <c r="D119" s="116"/>
      <c r="E119" s="116"/>
    </row>
    <row r="120" spans="1:5" ht="14.85" customHeight="1" x14ac:dyDescent="0.2">
      <c r="A120" s="66">
        <v>5</v>
      </c>
      <c r="B120" s="128" t="s">
        <v>93</v>
      </c>
      <c r="C120" s="128"/>
      <c r="D120" s="39" t="s">
        <v>60</v>
      </c>
      <c r="E120" s="39" t="s">
        <v>31</v>
      </c>
    </row>
    <row r="121" spans="1:5" ht="14.85" customHeight="1" x14ac:dyDescent="0.2">
      <c r="A121" s="40" t="s">
        <v>9</v>
      </c>
      <c r="B121" s="126" t="s">
        <v>109</v>
      </c>
      <c r="C121" s="126"/>
      <c r="D121" s="100">
        <v>0.03</v>
      </c>
      <c r="E121" s="88">
        <f>E137*D121</f>
        <v>120.61942499999999</v>
      </c>
    </row>
    <row r="122" spans="1:5" ht="14.85" customHeight="1" x14ac:dyDescent="0.2">
      <c r="A122" s="40" t="s">
        <v>15</v>
      </c>
      <c r="B122" s="126" t="s">
        <v>94</v>
      </c>
      <c r="C122" s="126"/>
      <c r="D122" s="91">
        <v>9.2499999999999999E-2</v>
      </c>
      <c r="E122" s="88">
        <f>(E137+E121+E124)*9.25/85.75</f>
        <v>476.17477824854217</v>
      </c>
    </row>
    <row r="123" spans="1:5" ht="14.85" customHeight="1" x14ac:dyDescent="0.2">
      <c r="A123" s="40" t="s">
        <v>36</v>
      </c>
      <c r="B123" s="126" t="s">
        <v>95</v>
      </c>
      <c r="C123" s="126"/>
      <c r="D123" s="91">
        <v>0.05</v>
      </c>
      <c r="E123" s="88">
        <f>(E137+E121+E124)*5/85.75</f>
        <v>257.39177202623904</v>
      </c>
    </row>
    <row r="124" spans="1:5" ht="14.85" customHeight="1" x14ac:dyDescent="0.2">
      <c r="A124" s="40" t="s">
        <v>38</v>
      </c>
      <c r="B124" s="126" t="s">
        <v>96</v>
      </c>
      <c r="C124" s="126"/>
      <c r="D124" s="91">
        <v>6.7900000000000002E-2</v>
      </c>
      <c r="E124" s="88">
        <f>E137*D124</f>
        <v>273.00196525000001</v>
      </c>
    </row>
    <row r="125" spans="1:5" ht="14.85" customHeight="1" x14ac:dyDescent="0.2">
      <c r="A125" s="136" t="s">
        <v>69</v>
      </c>
      <c r="B125" s="136"/>
      <c r="C125" s="136"/>
      <c r="D125" s="86">
        <f>SUM(D121:D124)</f>
        <v>0.2404</v>
      </c>
      <c r="E125" s="94">
        <f>SUM(E121:E124)</f>
        <v>1127.1879405247812</v>
      </c>
    </row>
    <row r="126" spans="1:5" ht="14.85" customHeight="1" x14ac:dyDescent="0.2">
      <c r="A126" s="138" t="s">
        <v>98</v>
      </c>
      <c r="B126" s="138"/>
      <c r="C126" s="138"/>
      <c r="D126" s="138"/>
      <c r="E126" s="138"/>
    </row>
    <row r="127" spans="1:5" ht="14.85" customHeight="1" x14ac:dyDescent="0.2">
      <c r="A127" s="138" t="s">
        <v>99</v>
      </c>
      <c r="B127" s="138"/>
      <c r="C127" s="138"/>
      <c r="D127" s="138"/>
      <c r="E127" s="138"/>
    </row>
    <row r="128" spans="1:5" ht="14.85" customHeight="1" x14ac:dyDescent="0.2">
      <c r="A128" s="21"/>
      <c r="B128" s="21"/>
      <c r="C128" s="21"/>
      <c r="D128" s="21"/>
      <c r="E128" s="21"/>
    </row>
    <row r="129" spans="1:5" ht="14.85" customHeight="1" x14ac:dyDescent="0.2">
      <c r="A129" s="116" t="s">
        <v>100</v>
      </c>
      <c r="B129" s="116"/>
      <c r="C129" s="116"/>
      <c r="D129" s="116"/>
      <c r="E129" s="116"/>
    </row>
    <row r="130" spans="1:5" ht="14.85" customHeight="1" x14ac:dyDescent="0.2">
      <c r="A130" s="142" t="s">
        <v>101</v>
      </c>
      <c r="B130" s="142"/>
      <c r="C130" s="142"/>
      <c r="D130" s="142"/>
      <c r="E130" s="142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39" t="s">
        <v>102</v>
      </c>
      <c r="B132" s="139"/>
      <c r="C132" s="139"/>
      <c r="D132" s="139"/>
      <c r="E132" s="39" t="s">
        <v>31</v>
      </c>
    </row>
    <row r="133" spans="1:5" ht="14.85" customHeight="1" x14ac:dyDescent="0.2">
      <c r="A133" s="40" t="s">
        <v>9</v>
      </c>
      <c r="B133" s="131" t="s">
        <v>103</v>
      </c>
      <c r="C133" s="131"/>
      <c r="D133" s="131"/>
      <c r="E133" s="84">
        <f>E50</f>
        <v>1825</v>
      </c>
    </row>
    <row r="134" spans="1:5" ht="14.85" customHeight="1" x14ac:dyDescent="0.2">
      <c r="A134" s="40" t="s">
        <v>11</v>
      </c>
      <c r="B134" s="131" t="s">
        <v>104</v>
      </c>
      <c r="C134" s="131"/>
      <c r="D134" s="131"/>
      <c r="E134" s="84">
        <f>E60</f>
        <v>647.5</v>
      </c>
    </row>
    <row r="135" spans="1:5" ht="14.85" customHeight="1" x14ac:dyDescent="0.2">
      <c r="A135" s="40" t="s">
        <v>13</v>
      </c>
      <c r="B135" s="126" t="s">
        <v>467</v>
      </c>
      <c r="C135" s="126"/>
      <c r="D135" s="126"/>
      <c r="E135" s="84">
        <f>E69</f>
        <v>0</v>
      </c>
    </row>
    <row r="136" spans="1:5" ht="14.85" customHeight="1" x14ac:dyDescent="0.2">
      <c r="A136" s="40" t="s">
        <v>15</v>
      </c>
      <c r="B136" s="131" t="s">
        <v>105</v>
      </c>
      <c r="C136" s="131"/>
      <c r="D136" s="131"/>
      <c r="E136" s="84">
        <f>E117</f>
        <v>1548.1475</v>
      </c>
    </row>
    <row r="137" spans="1:5" ht="14.85" customHeight="1" x14ac:dyDescent="0.2">
      <c r="A137" s="136" t="s">
        <v>106</v>
      </c>
      <c r="B137" s="136"/>
      <c r="C137" s="136"/>
      <c r="D137" s="136"/>
      <c r="E137" s="95">
        <f>SUM(E133:E136)</f>
        <v>4020.6475</v>
      </c>
    </row>
    <row r="138" spans="1:5" ht="14.85" customHeight="1" x14ac:dyDescent="0.2">
      <c r="A138" s="40" t="s">
        <v>36</v>
      </c>
      <c r="B138" s="131" t="s">
        <v>107</v>
      </c>
      <c r="C138" s="131"/>
      <c r="D138" s="131"/>
      <c r="E138" s="88">
        <f>E125</f>
        <v>1127.1879405247812</v>
      </c>
    </row>
    <row r="139" spans="1:5" ht="14.85" customHeight="1" x14ac:dyDescent="0.2">
      <c r="A139" s="136" t="s">
        <v>130</v>
      </c>
      <c r="B139" s="136"/>
      <c r="C139" s="136"/>
      <c r="D139" s="136"/>
      <c r="E139" s="82">
        <f>SUM(E137:E138)</f>
        <v>5147.835440524781</v>
      </c>
    </row>
  </sheetData>
  <mergeCells count="135"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39"/>
  <sheetViews>
    <sheetView workbookViewId="0">
      <selection activeCell="C8" sqref="C8:E8"/>
    </sheetView>
  </sheetViews>
  <sheetFormatPr defaultRowHeight="1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7" width="10.75" style="1" hidden="1" customWidth="1"/>
    <col min="8" max="8" width="8.875" style="1" customWidth="1"/>
    <col min="9" max="1024" width="8.125" style="1" customWidth="1"/>
  </cols>
  <sheetData>
    <row r="1" spans="1:5" ht="15" customHeight="1" x14ac:dyDescent="0.25">
      <c r="A1" s="117" t="s">
        <v>2</v>
      </c>
      <c r="B1" s="117"/>
      <c r="C1" s="117"/>
      <c r="D1" s="117"/>
      <c r="E1" s="117"/>
    </row>
    <row r="2" spans="1:5" ht="15" customHeight="1" x14ac:dyDescent="0.25">
      <c r="A2" s="7"/>
      <c r="B2" s="118" t="s">
        <v>433</v>
      </c>
      <c r="C2" s="118"/>
      <c r="D2" s="118"/>
      <c r="E2" s="118"/>
    </row>
    <row r="3" spans="1:5" ht="15" customHeight="1" x14ac:dyDescent="0.2">
      <c r="A3" s="119"/>
      <c r="B3" s="119"/>
      <c r="C3" s="119"/>
      <c r="D3" s="119"/>
      <c r="E3" s="119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20" t="s">
        <v>478</v>
      </c>
      <c r="B5" s="120"/>
      <c r="C5" s="120"/>
      <c r="D5" s="120"/>
      <c r="E5" s="120"/>
    </row>
    <row r="6" spans="1:5" ht="15" customHeight="1" x14ac:dyDescent="0.2">
      <c r="A6" s="116"/>
      <c r="B6" s="116"/>
      <c r="C6" s="116"/>
      <c r="D6" s="116"/>
      <c r="E6" s="116"/>
    </row>
    <row r="7" spans="1:5" ht="14.25" x14ac:dyDescent="0.2"/>
    <row r="8" spans="1:5" ht="15" customHeight="1" x14ac:dyDescent="0.2">
      <c r="A8" s="113" t="s">
        <v>3</v>
      </c>
      <c r="B8" s="113"/>
      <c r="C8" s="121" t="s">
        <v>479</v>
      </c>
      <c r="D8" s="121"/>
      <c r="E8" s="121"/>
    </row>
    <row r="9" spans="1:5" ht="15" customHeight="1" x14ac:dyDescent="0.2">
      <c r="A9" s="113" t="s">
        <v>4</v>
      </c>
      <c r="B9" s="113"/>
      <c r="C9" s="114" t="s">
        <v>5</v>
      </c>
      <c r="D9" s="114"/>
      <c r="E9" s="114"/>
    </row>
    <row r="10" spans="1:5" ht="15" customHeight="1" x14ac:dyDescent="0.2">
      <c r="A10" s="113" t="s">
        <v>6</v>
      </c>
      <c r="B10" s="113"/>
      <c r="C10" s="114" t="s">
        <v>7</v>
      </c>
      <c r="D10" s="114"/>
      <c r="E10" s="114"/>
    </row>
    <row r="11" spans="1:5" ht="15" customHeight="1" x14ac:dyDescent="0.2">
      <c r="A11" s="4"/>
      <c r="B11" s="4"/>
      <c r="C11" s="57"/>
      <c r="D11" s="57"/>
      <c r="E11" s="57"/>
    </row>
    <row r="12" spans="1:5" ht="15" customHeight="1" x14ac:dyDescent="0.2">
      <c r="A12" s="115"/>
      <c r="B12" s="115"/>
      <c r="C12" s="115"/>
      <c r="D12" s="115"/>
      <c r="E12" s="115"/>
    </row>
    <row r="13" spans="1:5" ht="15" customHeight="1" x14ac:dyDescent="0.2">
      <c r="A13" s="116" t="s">
        <v>8</v>
      </c>
      <c r="B13" s="116"/>
      <c r="C13" s="116"/>
      <c r="D13" s="116"/>
      <c r="E13" s="116"/>
    </row>
    <row r="14" spans="1:5" ht="15" customHeight="1" x14ac:dyDescent="0.2">
      <c r="A14" s="62" t="s">
        <v>9</v>
      </c>
      <c r="B14" s="125" t="s">
        <v>10</v>
      </c>
      <c r="C14" s="125"/>
      <c r="D14" s="125"/>
      <c r="E14" s="63"/>
    </row>
    <row r="15" spans="1:5" ht="15" customHeight="1" x14ac:dyDescent="0.2">
      <c r="A15" s="62" t="s">
        <v>11</v>
      </c>
      <c r="B15" s="125" t="s">
        <v>12</v>
      </c>
      <c r="C15" s="125"/>
      <c r="D15" s="125"/>
      <c r="E15" s="62" t="s">
        <v>120</v>
      </c>
    </row>
    <row r="16" spans="1:5" ht="14.25" x14ac:dyDescent="0.2">
      <c r="A16" s="62" t="s">
        <v>13</v>
      </c>
      <c r="B16" s="126" t="s">
        <v>14</v>
      </c>
      <c r="C16" s="126"/>
      <c r="D16" s="126"/>
      <c r="E16" s="64" t="s">
        <v>439</v>
      </c>
    </row>
    <row r="17" spans="1:5" ht="15" customHeight="1" x14ac:dyDescent="0.2">
      <c r="A17" s="62" t="s">
        <v>15</v>
      </c>
      <c r="B17" s="126" t="s">
        <v>16</v>
      </c>
      <c r="C17" s="126"/>
      <c r="D17" s="126"/>
      <c r="E17" s="62" t="s">
        <v>17</v>
      </c>
    </row>
    <row r="18" spans="1:5" ht="15" customHeight="1" x14ac:dyDescent="0.2">
      <c r="A18" s="20"/>
      <c r="B18" s="58"/>
      <c r="C18" s="58"/>
      <c r="D18" s="58"/>
      <c r="E18" s="20"/>
    </row>
    <row r="19" spans="1:5" ht="15" customHeight="1" x14ac:dyDescent="0.2">
      <c r="A19" s="115"/>
      <c r="B19" s="115"/>
      <c r="C19" s="115"/>
      <c r="D19" s="115"/>
      <c r="E19" s="115"/>
    </row>
    <row r="20" spans="1:5" ht="15" customHeight="1" x14ac:dyDescent="0.2">
      <c r="A20" s="116" t="s">
        <v>18</v>
      </c>
      <c r="B20" s="116"/>
      <c r="C20" s="116"/>
      <c r="D20" s="116"/>
      <c r="E20" s="116"/>
    </row>
    <row r="21" spans="1:5" ht="15" customHeight="1" x14ac:dyDescent="0.2">
      <c r="A21" s="123" t="s">
        <v>19</v>
      </c>
      <c r="B21" s="123"/>
      <c r="C21" s="124" t="s">
        <v>20</v>
      </c>
      <c r="D21" s="124" t="s">
        <v>21</v>
      </c>
      <c r="E21" s="124"/>
    </row>
    <row r="22" spans="1:5" ht="15" customHeight="1" x14ac:dyDescent="0.2">
      <c r="A22" s="123"/>
      <c r="B22" s="123"/>
      <c r="C22" s="124"/>
      <c r="D22" s="124"/>
      <c r="E22" s="124"/>
    </row>
    <row r="23" spans="1:5" ht="15" customHeight="1" x14ac:dyDescent="0.2">
      <c r="A23" s="125" t="s">
        <v>110</v>
      </c>
      <c r="B23" s="125"/>
      <c r="C23" s="67" t="s">
        <v>22</v>
      </c>
      <c r="D23" s="141">
        <v>1</v>
      </c>
      <c r="E23" s="141"/>
    </row>
    <row r="24" spans="1:5" ht="15" customHeight="1" x14ac:dyDescent="0.2">
      <c r="A24" s="125" t="s">
        <v>111</v>
      </c>
      <c r="B24" s="125"/>
      <c r="C24" s="67"/>
      <c r="D24" s="121"/>
      <c r="E24" s="121"/>
    </row>
    <row r="25" spans="1:5" ht="15" customHeight="1" x14ac:dyDescent="0.2">
      <c r="A25" s="121"/>
      <c r="B25" s="121"/>
      <c r="C25" s="67"/>
      <c r="D25" s="121"/>
      <c r="E25" s="121"/>
    </row>
    <row r="26" spans="1:5" ht="15" customHeight="1" x14ac:dyDescent="0.2">
      <c r="A26" s="121"/>
      <c r="B26" s="121"/>
      <c r="C26" s="62"/>
      <c r="D26" s="121"/>
      <c r="E26" s="121"/>
    </row>
    <row r="27" spans="1:5" ht="15" customHeight="1" x14ac:dyDescent="0.2">
      <c r="A27" s="121"/>
      <c r="B27" s="121"/>
      <c r="C27" s="62"/>
      <c r="D27" s="121"/>
      <c r="E27" s="121"/>
    </row>
    <row r="28" spans="1:5" s="16" customFormat="1" ht="15" customHeight="1" x14ac:dyDescent="0.2">
      <c r="A28" s="58"/>
      <c r="B28" s="58"/>
      <c r="C28" s="20"/>
      <c r="D28" s="65"/>
      <c r="E28" s="65"/>
    </row>
    <row r="29" spans="1:5" s="16" customFormat="1" ht="15" customHeight="1" x14ac:dyDescent="0.2">
      <c r="A29" s="116" t="s">
        <v>128</v>
      </c>
      <c r="B29" s="116"/>
      <c r="C29" s="116"/>
      <c r="D29" s="116"/>
      <c r="E29" s="116"/>
    </row>
    <row r="30" spans="1:5" ht="15" customHeight="1" x14ac:dyDescent="0.2">
      <c r="A30" s="17"/>
      <c r="B30" s="17"/>
      <c r="C30" s="17"/>
      <c r="D30" s="17"/>
      <c r="E30" s="17"/>
    </row>
    <row r="31" spans="1:5" s="18" customFormat="1" ht="39" customHeight="1" x14ac:dyDescent="0.2">
      <c r="A31" s="122" t="s">
        <v>23</v>
      </c>
      <c r="B31" s="122"/>
      <c r="C31" s="68"/>
      <c r="D31" s="68"/>
      <c r="E31" s="68"/>
    </row>
    <row r="32" spans="1:5" ht="30.75" customHeight="1" x14ac:dyDescent="0.2">
      <c r="A32" s="129" t="s">
        <v>440</v>
      </c>
      <c r="B32" s="129"/>
      <c r="C32" s="129"/>
      <c r="D32" s="129"/>
      <c r="E32" s="129"/>
    </row>
    <row r="33" spans="1:5" ht="15" customHeight="1" x14ac:dyDescent="0.2">
      <c r="A33" s="130" t="s">
        <v>24</v>
      </c>
      <c r="B33" s="130"/>
      <c r="C33" s="130"/>
      <c r="D33" s="130"/>
      <c r="E33" s="130"/>
    </row>
    <row r="34" spans="1:5" ht="15" customHeight="1" x14ac:dyDescent="0.2">
      <c r="A34" s="62">
        <v>1</v>
      </c>
      <c r="B34" s="131" t="s">
        <v>384</v>
      </c>
      <c r="C34" s="131"/>
      <c r="D34" s="131"/>
      <c r="E34" s="62" t="s">
        <v>120</v>
      </c>
    </row>
    <row r="35" spans="1:5" ht="15" customHeight="1" x14ac:dyDescent="0.2">
      <c r="A35" s="62">
        <v>2</v>
      </c>
      <c r="B35" s="131" t="s">
        <v>25</v>
      </c>
      <c r="C35" s="131"/>
      <c r="D35" s="131"/>
      <c r="E35" s="70">
        <v>1550</v>
      </c>
    </row>
    <row r="36" spans="1:5" ht="12.75" customHeight="1" x14ac:dyDescent="0.2">
      <c r="A36" s="62">
        <v>3</v>
      </c>
      <c r="B36" s="131" t="s">
        <v>26</v>
      </c>
      <c r="C36" s="131"/>
      <c r="D36" s="131"/>
      <c r="E36" s="71" t="s">
        <v>123</v>
      </c>
    </row>
    <row r="37" spans="1:5" ht="15" customHeight="1" x14ac:dyDescent="0.2">
      <c r="A37" s="62">
        <v>4</v>
      </c>
      <c r="B37" s="131" t="s">
        <v>27</v>
      </c>
      <c r="C37" s="131"/>
      <c r="D37" s="131"/>
      <c r="E37" s="72">
        <v>45658</v>
      </c>
    </row>
    <row r="38" spans="1:5" ht="30" customHeight="1" x14ac:dyDescent="0.2">
      <c r="A38" s="127" t="s">
        <v>28</v>
      </c>
      <c r="B38" s="127"/>
      <c r="C38" s="127"/>
      <c r="D38" s="127"/>
      <c r="E38" s="127"/>
    </row>
    <row r="39" spans="1:5" ht="15" customHeight="1" x14ac:dyDescent="0.2">
      <c r="A39" s="20"/>
      <c r="B39" s="20"/>
      <c r="C39" s="20"/>
      <c r="D39" s="20"/>
      <c r="E39" s="20"/>
    </row>
    <row r="40" spans="1:5" ht="15" customHeight="1" x14ac:dyDescent="0.2">
      <c r="A40" s="116" t="s">
        <v>29</v>
      </c>
      <c r="B40" s="116"/>
      <c r="C40" s="116"/>
      <c r="D40" s="116"/>
      <c r="E40" s="116"/>
    </row>
    <row r="41" spans="1:5" ht="15" customHeight="1" x14ac:dyDescent="0.2">
      <c r="A41" s="66">
        <v>1</v>
      </c>
      <c r="B41" s="128" t="s">
        <v>30</v>
      </c>
      <c r="C41" s="128"/>
      <c r="D41" s="128"/>
      <c r="E41" s="39" t="s">
        <v>31</v>
      </c>
    </row>
    <row r="42" spans="1:5" ht="15" customHeight="1" x14ac:dyDescent="0.2">
      <c r="A42" s="40" t="s">
        <v>9</v>
      </c>
      <c r="B42" s="126" t="s">
        <v>32</v>
      </c>
      <c r="C42" s="126"/>
      <c r="D42" s="126"/>
      <c r="E42" s="73">
        <f>E35</f>
        <v>1550</v>
      </c>
    </row>
    <row r="43" spans="1:5" ht="15" customHeight="1" x14ac:dyDescent="0.2">
      <c r="A43" s="40" t="s">
        <v>11</v>
      </c>
      <c r="B43" s="126" t="s">
        <v>33</v>
      </c>
      <c r="C43" s="126"/>
      <c r="D43" s="126"/>
      <c r="E43" s="74">
        <v>0</v>
      </c>
    </row>
    <row r="44" spans="1:5" ht="15" customHeight="1" x14ac:dyDescent="0.2">
      <c r="A44" s="40" t="s">
        <v>13</v>
      </c>
      <c r="B44" s="126" t="s">
        <v>34</v>
      </c>
      <c r="C44" s="126"/>
      <c r="D44" s="126"/>
      <c r="E44" s="74">
        <v>0</v>
      </c>
    </row>
    <row r="45" spans="1:5" ht="15" customHeight="1" x14ac:dyDescent="0.2">
      <c r="A45" s="40" t="s">
        <v>15</v>
      </c>
      <c r="B45" s="126" t="s">
        <v>35</v>
      </c>
      <c r="C45" s="126"/>
      <c r="D45" s="126"/>
      <c r="E45" s="74">
        <v>0</v>
      </c>
    </row>
    <row r="46" spans="1:5" ht="15" customHeight="1" x14ac:dyDescent="0.2">
      <c r="A46" s="40" t="s">
        <v>36</v>
      </c>
      <c r="B46" s="126" t="s">
        <v>37</v>
      </c>
      <c r="C46" s="126"/>
      <c r="D46" s="126"/>
      <c r="E46" s="74">
        <v>0</v>
      </c>
    </row>
    <row r="47" spans="1:5" ht="15" customHeight="1" x14ac:dyDescent="0.2">
      <c r="A47" s="40" t="s">
        <v>38</v>
      </c>
      <c r="B47" s="126" t="s">
        <v>39</v>
      </c>
      <c r="C47" s="126"/>
      <c r="D47" s="126"/>
      <c r="E47" s="74">
        <v>0</v>
      </c>
    </row>
    <row r="48" spans="1:5" ht="15" customHeight="1" x14ac:dyDescent="0.2">
      <c r="A48" s="40" t="s">
        <v>40</v>
      </c>
      <c r="B48" s="126" t="s">
        <v>41</v>
      </c>
      <c r="C48" s="126"/>
      <c r="D48" s="126"/>
      <c r="E48" s="74">
        <v>0</v>
      </c>
    </row>
    <row r="49" spans="1:5" ht="15" customHeight="1" x14ac:dyDescent="0.2">
      <c r="A49" s="40" t="s">
        <v>42</v>
      </c>
      <c r="B49" s="126" t="s">
        <v>43</v>
      </c>
      <c r="C49" s="126"/>
      <c r="D49" s="126"/>
      <c r="E49" s="74">
        <v>0</v>
      </c>
    </row>
    <row r="50" spans="1:5" ht="15" customHeight="1" x14ac:dyDescent="0.2">
      <c r="A50" s="124" t="s">
        <v>44</v>
      </c>
      <c r="B50" s="124"/>
      <c r="C50" s="124"/>
      <c r="D50" s="124"/>
      <c r="E50" s="75">
        <f>SUM(E42:E49)</f>
        <v>1550</v>
      </c>
    </row>
    <row r="51" spans="1:5" ht="15" customHeight="1" x14ac:dyDescent="0.2">
      <c r="A51" s="119"/>
      <c r="B51" s="119"/>
      <c r="C51" s="119"/>
      <c r="D51" s="119"/>
      <c r="E51" s="119"/>
    </row>
    <row r="52" spans="1:5" ht="15" customHeight="1" x14ac:dyDescent="0.2">
      <c r="A52" s="116" t="s">
        <v>45</v>
      </c>
      <c r="B52" s="116"/>
      <c r="C52" s="116"/>
      <c r="D52" s="116"/>
      <c r="E52" s="116"/>
    </row>
    <row r="53" spans="1:5" ht="30" customHeight="1" x14ac:dyDescent="0.2">
      <c r="A53" s="66">
        <v>2</v>
      </c>
      <c r="B53" s="128" t="s">
        <v>108</v>
      </c>
      <c r="C53" s="128"/>
      <c r="D53" s="128"/>
      <c r="E53" s="39" t="s">
        <v>31</v>
      </c>
    </row>
    <row r="54" spans="1:5" ht="30" customHeight="1" x14ac:dyDescent="0.2">
      <c r="A54" s="76" t="s">
        <v>9</v>
      </c>
      <c r="B54" s="133" t="s">
        <v>446</v>
      </c>
      <c r="C54" s="133"/>
      <c r="D54" s="133"/>
      <c r="E54" s="77">
        <f>(3*2*22)-(0.06*E35)</f>
        <v>39</v>
      </c>
    </row>
    <row r="55" spans="1:5" ht="15" customHeight="1" x14ac:dyDescent="0.2">
      <c r="A55" s="76" t="s">
        <v>11</v>
      </c>
      <c r="B55" s="133" t="s">
        <v>443</v>
      </c>
      <c r="C55" s="133"/>
      <c r="D55" s="133"/>
      <c r="E55" s="73">
        <v>594</v>
      </c>
    </row>
    <row r="56" spans="1:5" ht="15" customHeight="1" x14ac:dyDescent="0.2">
      <c r="A56" s="76" t="s">
        <v>13</v>
      </c>
      <c r="B56" s="133" t="s">
        <v>442</v>
      </c>
      <c r="C56" s="133"/>
      <c r="D56" s="133"/>
      <c r="E56" s="73">
        <v>20</v>
      </c>
    </row>
    <row r="57" spans="1:5" ht="15" customHeight="1" x14ac:dyDescent="0.2">
      <c r="A57" s="76" t="s">
        <v>15</v>
      </c>
      <c r="B57" s="133" t="s">
        <v>46</v>
      </c>
      <c r="C57" s="133"/>
      <c r="D57" s="133"/>
      <c r="E57" s="78">
        <v>0</v>
      </c>
    </row>
    <row r="58" spans="1:5" ht="15" customHeight="1" x14ac:dyDescent="0.2">
      <c r="A58" s="76" t="s">
        <v>36</v>
      </c>
      <c r="B58" s="133" t="s">
        <v>47</v>
      </c>
      <c r="C58" s="133"/>
      <c r="D58" s="133"/>
      <c r="E58" s="73">
        <v>11</v>
      </c>
    </row>
    <row r="59" spans="1:5" ht="15" customHeight="1" x14ac:dyDescent="0.2">
      <c r="A59" s="76" t="s">
        <v>38</v>
      </c>
      <c r="B59" s="133" t="s">
        <v>43</v>
      </c>
      <c r="C59" s="133"/>
      <c r="D59" s="133"/>
      <c r="E59" s="78">
        <v>0</v>
      </c>
    </row>
    <row r="60" spans="1:5" ht="15" customHeight="1" x14ac:dyDescent="0.2">
      <c r="A60" s="134" t="s">
        <v>48</v>
      </c>
      <c r="B60" s="134"/>
      <c r="C60" s="134"/>
      <c r="D60" s="134"/>
      <c r="E60" s="75">
        <f>SUM(E54:E59)</f>
        <v>664</v>
      </c>
    </row>
    <row r="61" spans="1:5" ht="15" customHeight="1" x14ac:dyDescent="0.2">
      <c r="A61" s="135" t="s">
        <v>49</v>
      </c>
      <c r="B61" s="135"/>
      <c r="C61" s="135"/>
      <c r="D61" s="135"/>
      <c r="E61" s="135"/>
    </row>
    <row r="62" spans="1:5" ht="15" customHeight="1" x14ac:dyDescent="0.2">
      <c r="A62" s="119"/>
      <c r="B62" s="119"/>
      <c r="C62" s="119"/>
      <c r="D62" s="119"/>
      <c r="E62" s="119"/>
    </row>
    <row r="63" spans="1:5" ht="15" customHeight="1" x14ac:dyDescent="0.2">
      <c r="A63" s="116" t="s">
        <v>50</v>
      </c>
      <c r="B63" s="116"/>
      <c r="C63" s="116"/>
      <c r="D63" s="116"/>
      <c r="E63" s="116"/>
    </row>
    <row r="64" spans="1:5" ht="15" customHeight="1" x14ac:dyDescent="0.2">
      <c r="A64" s="66">
        <v>3</v>
      </c>
      <c r="B64" s="128" t="s">
        <v>51</v>
      </c>
      <c r="C64" s="128"/>
      <c r="D64" s="128"/>
      <c r="E64" s="39" t="s">
        <v>31</v>
      </c>
    </row>
    <row r="65" spans="1:5" ht="15" customHeight="1" x14ac:dyDescent="0.2">
      <c r="A65" s="40" t="s">
        <v>9</v>
      </c>
      <c r="B65" s="126" t="s">
        <v>52</v>
      </c>
      <c r="C65" s="126"/>
      <c r="D65" s="126"/>
      <c r="E65" s="79">
        <f>'Res. Ins. Div.'!D12</f>
        <v>0</v>
      </c>
    </row>
    <row r="66" spans="1:5" ht="15" customHeight="1" x14ac:dyDescent="0.2">
      <c r="A66" s="40" t="s">
        <v>11</v>
      </c>
      <c r="B66" s="126" t="s">
        <v>53</v>
      </c>
      <c r="C66" s="126"/>
      <c r="D66" s="126"/>
      <c r="E66" s="79">
        <f>'Res. Ins. Div.'!F12+'Res. Ins. Div.'!H12</f>
        <v>0</v>
      </c>
    </row>
    <row r="67" spans="1:5" ht="15" customHeight="1" x14ac:dyDescent="0.2">
      <c r="A67" s="40" t="s">
        <v>13</v>
      </c>
      <c r="B67" s="126" t="s">
        <v>54</v>
      </c>
      <c r="C67" s="126"/>
      <c r="D67" s="126"/>
      <c r="E67" s="80">
        <v>0</v>
      </c>
    </row>
    <row r="68" spans="1:5" ht="15" customHeight="1" x14ac:dyDescent="0.2">
      <c r="A68" s="40" t="s">
        <v>15</v>
      </c>
      <c r="B68" s="126" t="s">
        <v>43</v>
      </c>
      <c r="C68" s="126"/>
      <c r="D68" s="126"/>
      <c r="E68" s="80" t="s">
        <v>91</v>
      </c>
    </row>
    <row r="69" spans="1:5" ht="15" customHeight="1" x14ac:dyDescent="0.2">
      <c r="A69" s="136" t="s">
        <v>55</v>
      </c>
      <c r="B69" s="136"/>
      <c r="C69" s="136"/>
      <c r="D69" s="136"/>
      <c r="E69" s="82">
        <f>SUM(E65:E68)</f>
        <v>0</v>
      </c>
    </row>
    <row r="70" spans="1:5" ht="15" customHeight="1" x14ac:dyDescent="0.2">
      <c r="A70" s="135" t="s">
        <v>56</v>
      </c>
      <c r="B70" s="135"/>
      <c r="C70" s="135"/>
      <c r="D70" s="135"/>
      <c r="E70" s="135"/>
    </row>
    <row r="71" spans="1:5" ht="15" customHeight="1" x14ac:dyDescent="0.2">
      <c r="A71" s="119"/>
      <c r="B71" s="119"/>
      <c r="C71" s="119"/>
      <c r="D71" s="119"/>
      <c r="E71" s="119"/>
    </row>
    <row r="72" spans="1:5" ht="15" customHeight="1" x14ac:dyDescent="0.2">
      <c r="A72" s="116" t="s">
        <v>57</v>
      </c>
      <c r="B72" s="116"/>
      <c r="C72" s="116"/>
      <c r="D72" s="116"/>
      <c r="E72" s="116"/>
    </row>
    <row r="73" spans="1:5" ht="15" customHeight="1" x14ac:dyDescent="0.2">
      <c r="A73" s="137" t="s">
        <v>58</v>
      </c>
      <c r="B73" s="137"/>
      <c r="C73" s="137"/>
      <c r="D73" s="137"/>
      <c r="E73" s="137"/>
    </row>
    <row r="74" spans="1:5" ht="15" customHeight="1" x14ac:dyDescent="0.2">
      <c r="A74" s="66" t="s">
        <v>59</v>
      </c>
      <c r="B74" s="128" t="s">
        <v>58</v>
      </c>
      <c r="C74" s="128"/>
      <c r="D74" s="39" t="s">
        <v>60</v>
      </c>
      <c r="E74" s="39" t="s">
        <v>31</v>
      </c>
    </row>
    <row r="75" spans="1:5" ht="15" customHeight="1" x14ac:dyDescent="0.2">
      <c r="A75" s="40" t="s">
        <v>9</v>
      </c>
      <c r="B75" s="126" t="s">
        <v>61</v>
      </c>
      <c r="C75" s="126"/>
      <c r="D75" s="83">
        <v>0.2</v>
      </c>
      <c r="E75" s="84">
        <f>E50*D75</f>
        <v>310</v>
      </c>
    </row>
    <row r="76" spans="1:5" ht="15" customHeight="1" x14ac:dyDescent="0.2">
      <c r="A76" s="40" t="s">
        <v>11</v>
      </c>
      <c r="B76" s="126" t="s">
        <v>62</v>
      </c>
      <c r="C76" s="126"/>
      <c r="D76" s="83">
        <v>0.08</v>
      </c>
      <c r="E76" s="84">
        <f>E50*D76</f>
        <v>124</v>
      </c>
    </row>
    <row r="77" spans="1:5" ht="24" customHeight="1" x14ac:dyDescent="0.2">
      <c r="A77" s="40" t="s">
        <v>13</v>
      </c>
      <c r="B77" s="126" t="s">
        <v>63</v>
      </c>
      <c r="C77" s="126"/>
      <c r="D77" s="85">
        <v>0.03</v>
      </c>
      <c r="E77" s="84">
        <f>E50*D77</f>
        <v>46.5</v>
      </c>
    </row>
    <row r="78" spans="1:5" ht="15" customHeight="1" x14ac:dyDescent="0.2">
      <c r="A78" s="40" t="s">
        <v>15</v>
      </c>
      <c r="B78" s="126" t="s">
        <v>64</v>
      </c>
      <c r="C78" s="126"/>
      <c r="D78" s="83">
        <v>2.5000000000000001E-2</v>
      </c>
      <c r="E78" s="84">
        <f>E50*D78</f>
        <v>38.75</v>
      </c>
    </row>
    <row r="79" spans="1:5" ht="15" customHeight="1" x14ac:dyDescent="0.2">
      <c r="A79" s="40" t="s">
        <v>36</v>
      </c>
      <c r="B79" s="126" t="s">
        <v>65</v>
      </c>
      <c r="C79" s="126"/>
      <c r="D79" s="83">
        <v>1.4999999999999999E-2</v>
      </c>
      <c r="E79" s="84">
        <f>E50*D79</f>
        <v>23.25</v>
      </c>
    </row>
    <row r="80" spans="1:5" ht="15" customHeight="1" x14ac:dyDescent="0.2">
      <c r="A80" s="40" t="s">
        <v>38</v>
      </c>
      <c r="B80" s="126" t="s">
        <v>66</v>
      </c>
      <c r="C80" s="126"/>
      <c r="D80" s="83">
        <v>0.01</v>
      </c>
      <c r="E80" s="84">
        <f>E50*D80</f>
        <v>15.5</v>
      </c>
    </row>
    <row r="81" spans="1:5" ht="15" customHeight="1" x14ac:dyDescent="0.2">
      <c r="A81" s="40" t="s">
        <v>40</v>
      </c>
      <c r="B81" s="126" t="s">
        <v>67</v>
      </c>
      <c r="C81" s="126"/>
      <c r="D81" s="83">
        <v>6.0000000000000001E-3</v>
      </c>
      <c r="E81" s="84">
        <f>E50*D81</f>
        <v>9.3000000000000007</v>
      </c>
    </row>
    <row r="82" spans="1:5" ht="15" customHeight="1" x14ac:dyDescent="0.2">
      <c r="A82" s="40" t="s">
        <v>42</v>
      </c>
      <c r="B82" s="126" t="s">
        <v>68</v>
      </c>
      <c r="C82" s="126"/>
      <c r="D82" s="83">
        <v>2E-3</v>
      </c>
      <c r="E82" s="84">
        <f>E50*D82</f>
        <v>3.1</v>
      </c>
    </row>
    <row r="83" spans="1:5" ht="14.25" x14ac:dyDescent="0.2">
      <c r="A83" s="136" t="s">
        <v>69</v>
      </c>
      <c r="B83" s="136"/>
      <c r="C83" s="136"/>
      <c r="D83" s="86">
        <f>SUM(D75:D82)</f>
        <v>0.3680000000000001</v>
      </c>
      <c r="E83" s="82">
        <f>SUM(E75:E82)</f>
        <v>570.4</v>
      </c>
    </row>
    <row r="84" spans="1:5" ht="30" customHeight="1" x14ac:dyDescent="0.2">
      <c r="A84" s="135" t="s">
        <v>70</v>
      </c>
      <c r="B84" s="135"/>
      <c r="C84" s="135"/>
      <c r="D84" s="135"/>
      <c r="E84" s="135"/>
    </row>
    <row r="85" spans="1:5" ht="15" customHeight="1" x14ac:dyDescent="0.2">
      <c r="A85" s="138" t="s">
        <v>71</v>
      </c>
      <c r="B85" s="138"/>
      <c r="C85" s="138"/>
      <c r="D85" s="138"/>
      <c r="E85" s="138"/>
    </row>
    <row r="86" spans="1:5" ht="15" customHeight="1" x14ac:dyDescent="0.2">
      <c r="A86" s="119"/>
      <c r="B86" s="119"/>
      <c r="C86" s="119"/>
      <c r="D86" s="119"/>
      <c r="E86" s="119"/>
    </row>
    <row r="87" spans="1:5" ht="15" customHeight="1" x14ac:dyDescent="0.2">
      <c r="A87" s="137" t="s">
        <v>72</v>
      </c>
      <c r="B87" s="137"/>
      <c r="C87" s="137"/>
      <c r="D87" s="137"/>
      <c r="E87" s="137"/>
    </row>
    <row r="88" spans="1:5" ht="15" customHeight="1" x14ac:dyDescent="0.2">
      <c r="A88" s="66" t="s">
        <v>11</v>
      </c>
      <c r="B88" s="128" t="s">
        <v>72</v>
      </c>
      <c r="C88" s="128"/>
      <c r="D88" s="39" t="s">
        <v>60</v>
      </c>
      <c r="E88" s="39" t="s">
        <v>31</v>
      </c>
    </row>
    <row r="89" spans="1:5" ht="15" customHeight="1" x14ac:dyDescent="0.2">
      <c r="A89" s="40" t="s">
        <v>9</v>
      </c>
      <c r="B89" s="126" t="s">
        <v>73</v>
      </c>
      <c r="C89" s="126"/>
      <c r="D89" s="83">
        <v>8.3299999999999999E-2</v>
      </c>
      <c r="E89" s="84">
        <f>E50*D89</f>
        <v>129.11500000000001</v>
      </c>
    </row>
    <row r="90" spans="1:5" ht="15" customHeight="1" x14ac:dyDescent="0.2">
      <c r="A90" s="40" t="s">
        <v>11</v>
      </c>
      <c r="B90" s="126" t="s">
        <v>398</v>
      </c>
      <c r="C90" s="126"/>
      <c r="D90" s="83">
        <v>0.1203</v>
      </c>
      <c r="E90" s="84">
        <f>E50*D90</f>
        <v>186.465</v>
      </c>
    </row>
    <row r="91" spans="1:5" ht="15" customHeight="1" x14ac:dyDescent="0.2">
      <c r="A91" s="40" t="s">
        <v>13</v>
      </c>
      <c r="B91" s="126" t="s">
        <v>74</v>
      </c>
      <c r="C91" s="126"/>
      <c r="D91" s="83">
        <v>3.7000000000000002E-3</v>
      </c>
      <c r="E91" s="84">
        <f>D91*E50</f>
        <v>5.7350000000000003</v>
      </c>
    </row>
    <row r="92" spans="1:5" ht="15" customHeight="1" x14ac:dyDescent="0.2">
      <c r="A92" s="40" t="s">
        <v>15</v>
      </c>
      <c r="B92" s="126" t="s">
        <v>75</v>
      </c>
      <c r="C92" s="126"/>
      <c r="D92" s="83">
        <v>1.8499999999999999E-2</v>
      </c>
      <c r="E92" s="84">
        <f>E50*D92</f>
        <v>28.674999999999997</v>
      </c>
    </row>
    <row r="93" spans="1:5" ht="15" customHeight="1" x14ac:dyDescent="0.2">
      <c r="A93" s="40" t="s">
        <v>36</v>
      </c>
      <c r="B93" s="126" t="s">
        <v>76</v>
      </c>
      <c r="C93" s="126"/>
      <c r="D93" s="83">
        <v>1.2999999999999999E-2</v>
      </c>
      <c r="E93" s="84">
        <f>E50*D93</f>
        <v>20.149999999999999</v>
      </c>
    </row>
    <row r="94" spans="1:5" ht="15" customHeight="1" x14ac:dyDescent="0.2">
      <c r="A94" s="40" t="s">
        <v>38</v>
      </c>
      <c r="B94" s="126" t="s">
        <v>77</v>
      </c>
      <c r="C94" s="126"/>
      <c r="D94" s="83">
        <v>2.9899999999999999E-2</v>
      </c>
      <c r="E94" s="84">
        <f>E50*D94</f>
        <v>46.344999999999999</v>
      </c>
    </row>
    <row r="95" spans="1:5" ht="15" customHeight="1" x14ac:dyDescent="0.2">
      <c r="A95" s="40" t="s">
        <v>40</v>
      </c>
      <c r="B95" s="126" t="s">
        <v>78</v>
      </c>
      <c r="C95" s="126"/>
      <c r="D95" s="83">
        <v>1.3299999999999999E-2</v>
      </c>
      <c r="E95" s="84">
        <f>E50*D95</f>
        <v>20.614999999999998</v>
      </c>
    </row>
    <row r="96" spans="1:5" ht="15" customHeight="1" x14ac:dyDescent="0.2">
      <c r="A96" s="136" t="s">
        <v>69</v>
      </c>
      <c r="B96" s="136"/>
      <c r="C96" s="136"/>
      <c r="D96" s="86">
        <f>SUM(D89:D95)</f>
        <v>0.28199999999999997</v>
      </c>
      <c r="E96" s="82">
        <f>SUM(E89:E95)</f>
        <v>437.1</v>
      </c>
    </row>
    <row r="97" spans="1:5" ht="15" customHeight="1" x14ac:dyDescent="0.2">
      <c r="A97" s="119"/>
      <c r="B97" s="119"/>
      <c r="C97" s="119"/>
      <c r="D97" s="119"/>
      <c r="E97" s="119"/>
    </row>
    <row r="98" spans="1:5" ht="15" customHeight="1" x14ac:dyDescent="0.2">
      <c r="A98" s="137" t="s">
        <v>79</v>
      </c>
      <c r="B98" s="137"/>
      <c r="C98" s="137"/>
      <c r="D98" s="137"/>
      <c r="E98" s="137"/>
    </row>
    <row r="99" spans="1:5" ht="15" customHeight="1" x14ac:dyDescent="0.2">
      <c r="A99" s="66" t="s">
        <v>13</v>
      </c>
      <c r="B99" s="128" t="s">
        <v>79</v>
      </c>
      <c r="C99" s="128"/>
      <c r="D99" s="39" t="s">
        <v>60</v>
      </c>
      <c r="E99" s="39" t="s">
        <v>31</v>
      </c>
    </row>
    <row r="100" spans="1:5" ht="15" customHeight="1" x14ac:dyDescent="0.2">
      <c r="A100" s="40" t="s">
        <v>9</v>
      </c>
      <c r="B100" s="126" t="s">
        <v>80</v>
      </c>
      <c r="C100" s="126"/>
      <c r="D100" s="87">
        <v>1.6500000000000001E-2</v>
      </c>
      <c r="E100" s="88">
        <f>E50*D100</f>
        <v>25.575000000000003</v>
      </c>
    </row>
    <row r="101" spans="1:5" ht="15" customHeight="1" x14ac:dyDescent="0.2">
      <c r="A101" s="40" t="s">
        <v>11</v>
      </c>
      <c r="B101" s="126" t="s">
        <v>81</v>
      </c>
      <c r="C101" s="126"/>
      <c r="D101" s="89">
        <v>3.7999999999999999E-2</v>
      </c>
      <c r="E101" s="88">
        <f>E50*D101</f>
        <v>58.9</v>
      </c>
    </row>
    <row r="102" spans="1:5" ht="15" customHeight="1" x14ac:dyDescent="0.2">
      <c r="A102" s="40" t="s">
        <v>13</v>
      </c>
      <c r="B102" s="126" t="s">
        <v>82</v>
      </c>
      <c r="C102" s="126"/>
      <c r="D102" s="89">
        <v>0.04</v>
      </c>
      <c r="E102" s="88">
        <f>E50*D102</f>
        <v>62</v>
      </c>
    </row>
    <row r="103" spans="1:5" ht="15" customHeight="1" x14ac:dyDescent="0.2">
      <c r="A103" s="136" t="s">
        <v>69</v>
      </c>
      <c r="B103" s="136"/>
      <c r="C103" s="136"/>
      <c r="D103" s="86">
        <f>SUM(D100:D102)</f>
        <v>9.4500000000000001E-2</v>
      </c>
      <c r="E103" s="82">
        <f>SUM(E100:E102)</f>
        <v>146.47499999999999</v>
      </c>
    </row>
    <row r="104" spans="1:5" ht="15" customHeight="1" x14ac:dyDescent="0.2">
      <c r="A104" s="22"/>
      <c r="B104" s="22"/>
      <c r="C104" s="22"/>
      <c r="D104" s="22"/>
      <c r="E104" s="22"/>
    </row>
    <row r="105" spans="1:5" ht="15" customHeight="1" x14ac:dyDescent="0.2">
      <c r="A105" s="137" t="s">
        <v>83</v>
      </c>
      <c r="B105" s="137"/>
      <c r="C105" s="137"/>
      <c r="D105" s="137"/>
      <c r="E105" s="137"/>
    </row>
    <row r="106" spans="1:5" ht="15" customHeight="1" x14ac:dyDescent="0.2">
      <c r="A106" s="66" t="s">
        <v>15</v>
      </c>
      <c r="B106" s="128" t="s">
        <v>83</v>
      </c>
      <c r="C106" s="128"/>
      <c r="D106" s="39" t="s">
        <v>60</v>
      </c>
      <c r="E106" s="39" t="s">
        <v>31</v>
      </c>
    </row>
    <row r="107" spans="1:5" ht="15" customHeight="1" x14ac:dyDescent="0.2">
      <c r="A107" s="40" t="s">
        <v>9</v>
      </c>
      <c r="B107" s="131" t="s">
        <v>84</v>
      </c>
      <c r="C107" s="131"/>
      <c r="D107" s="90">
        <v>0.1038</v>
      </c>
      <c r="E107" s="84">
        <f>E50*D107</f>
        <v>160.89000000000001</v>
      </c>
    </row>
    <row r="108" spans="1:5" ht="15" customHeight="1" x14ac:dyDescent="0.2">
      <c r="A108" s="136" t="s">
        <v>69</v>
      </c>
      <c r="B108" s="136"/>
      <c r="C108" s="136"/>
      <c r="D108" s="86">
        <v>0.1038</v>
      </c>
      <c r="E108" s="82">
        <f>SUM(E107)</f>
        <v>160.89000000000001</v>
      </c>
    </row>
    <row r="109" spans="1:5" ht="15" customHeight="1" x14ac:dyDescent="0.2">
      <c r="A109" s="119"/>
      <c r="B109" s="119"/>
      <c r="C109" s="119"/>
      <c r="D109" s="119"/>
      <c r="E109" s="119"/>
    </row>
    <row r="110" spans="1:5" ht="15" customHeight="1" x14ac:dyDescent="0.2">
      <c r="A110" s="116" t="s">
        <v>85</v>
      </c>
      <c r="B110" s="116"/>
      <c r="C110" s="116"/>
      <c r="D110" s="116"/>
      <c r="E110" s="116"/>
    </row>
    <row r="111" spans="1:5" ht="15" customHeight="1" x14ac:dyDescent="0.2">
      <c r="A111" s="66">
        <v>4</v>
      </c>
      <c r="B111" s="139" t="s">
        <v>86</v>
      </c>
      <c r="C111" s="139"/>
      <c r="D111" s="69" t="s">
        <v>60</v>
      </c>
      <c r="E111" s="39" t="s">
        <v>31</v>
      </c>
    </row>
    <row r="112" spans="1:5" ht="15" customHeight="1" x14ac:dyDescent="0.2">
      <c r="A112" s="40" t="s">
        <v>59</v>
      </c>
      <c r="B112" s="126" t="s">
        <v>58</v>
      </c>
      <c r="C112" s="126"/>
      <c r="D112" s="91">
        <v>0.36799999999999999</v>
      </c>
      <c r="E112" s="84">
        <f>E83</f>
        <v>570.4</v>
      </c>
    </row>
    <row r="113" spans="1:7" ht="15" customHeight="1" x14ac:dyDescent="0.2">
      <c r="A113" s="40" t="s">
        <v>87</v>
      </c>
      <c r="B113" s="126" t="s">
        <v>72</v>
      </c>
      <c r="C113" s="126"/>
      <c r="D113" s="91">
        <v>0.28199999999999997</v>
      </c>
      <c r="E113" s="84">
        <f>E96</f>
        <v>437.1</v>
      </c>
    </row>
    <row r="114" spans="1:7" ht="15" customHeight="1" x14ac:dyDescent="0.2">
      <c r="A114" s="40" t="s">
        <v>88</v>
      </c>
      <c r="B114" s="126" t="s">
        <v>79</v>
      </c>
      <c r="C114" s="126"/>
      <c r="D114" s="91">
        <v>9.4500000000000001E-2</v>
      </c>
      <c r="E114" s="84">
        <f>E103</f>
        <v>146.47499999999999</v>
      </c>
    </row>
    <row r="115" spans="1:7" ht="15" customHeight="1" x14ac:dyDescent="0.2">
      <c r="A115" s="40" t="s">
        <v>89</v>
      </c>
      <c r="B115" s="126" t="s">
        <v>83</v>
      </c>
      <c r="C115" s="126"/>
      <c r="D115" s="91">
        <v>0.1038</v>
      </c>
      <c r="E115" s="84">
        <f>E108</f>
        <v>160.89000000000001</v>
      </c>
    </row>
    <row r="116" spans="1:7" ht="15" customHeight="1" x14ac:dyDescent="0.2">
      <c r="A116" s="40" t="s">
        <v>90</v>
      </c>
      <c r="B116" s="131" t="s">
        <v>43</v>
      </c>
      <c r="C116" s="131"/>
      <c r="D116" s="92" t="s">
        <v>91</v>
      </c>
      <c r="E116" s="74">
        <v>0</v>
      </c>
    </row>
    <row r="117" spans="1:7" ht="15" customHeight="1" x14ac:dyDescent="0.2">
      <c r="A117" s="136" t="s">
        <v>69</v>
      </c>
      <c r="B117" s="136"/>
      <c r="C117" s="136"/>
      <c r="D117" s="86">
        <v>0.84830000000000005</v>
      </c>
      <c r="E117" s="82">
        <f>SUM(E112:E116)</f>
        <v>1314.865</v>
      </c>
    </row>
    <row r="118" spans="1:7" ht="15" customHeight="1" x14ac:dyDescent="0.2">
      <c r="A118" s="119"/>
      <c r="B118" s="119"/>
      <c r="C118" s="119"/>
      <c r="D118" s="119"/>
      <c r="E118" s="119"/>
    </row>
    <row r="119" spans="1:7" ht="15" customHeight="1" x14ac:dyDescent="0.2">
      <c r="A119" s="116" t="s">
        <v>92</v>
      </c>
      <c r="B119" s="116"/>
      <c r="C119" s="116"/>
      <c r="D119" s="116"/>
      <c r="E119" s="116"/>
    </row>
    <row r="120" spans="1:7" ht="15" customHeight="1" x14ac:dyDescent="0.2">
      <c r="A120" s="66">
        <v>5</v>
      </c>
      <c r="B120" s="128" t="s">
        <v>93</v>
      </c>
      <c r="C120" s="128"/>
      <c r="D120" s="39" t="s">
        <v>60</v>
      </c>
      <c r="E120" s="39" t="s">
        <v>31</v>
      </c>
    </row>
    <row r="121" spans="1:7" ht="15" customHeight="1" x14ac:dyDescent="0.2">
      <c r="A121" s="40" t="s">
        <v>9</v>
      </c>
      <c r="B121" s="126" t="s">
        <v>109</v>
      </c>
      <c r="C121" s="126"/>
      <c r="D121" s="93">
        <v>0.03</v>
      </c>
      <c r="E121" s="88">
        <f>E137*D121</f>
        <v>105.86594999999998</v>
      </c>
    </row>
    <row r="122" spans="1:7" ht="15" customHeight="1" x14ac:dyDescent="0.2">
      <c r="A122" s="40" t="s">
        <v>15</v>
      </c>
      <c r="B122" s="126" t="s">
        <v>94</v>
      </c>
      <c r="C122" s="126"/>
      <c r="D122" s="87">
        <v>9.2499999999999999E-2</v>
      </c>
      <c r="E122" s="88">
        <f>(E137+E121+E124)*9.25/85.75</f>
        <v>417.93181542128275</v>
      </c>
      <c r="F122" s="5"/>
      <c r="G122" s="23"/>
    </row>
    <row r="123" spans="1:7" ht="15" customHeight="1" x14ac:dyDescent="0.2">
      <c r="A123" s="40" t="s">
        <v>36</v>
      </c>
      <c r="B123" s="126" t="s">
        <v>95</v>
      </c>
      <c r="C123" s="126"/>
      <c r="D123" s="87">
        <v>0.05</v>
      </c>
      <c r="E123" s="88">
        <f>(E137+E121+E124)*5/85.75</f>
        <v>225.90908941690958</v>
      </c>
    </row>
    <row r="124" spans="1:7" ht="15" customHeight="1" x14ac:dyDescent="0.2">
      <c r="A124" s="40" t="s">
        <v>38</v>
      </c>
      <c r="B124" s="126" t="s">
        <v>96</v>
      </c>
      <c r="C124" s="126"/>
      <c r="D124" s="87">
        <v>6.7900000000000002E-2</v>
      </c>
      <c r="E124" s="88">
        <f>E137*D124</f>
        <v>239.60993349999998</v>
      </c>
      <c r="F124" s="24">
        <v>8.6499999999999994E-2</v>
      </c>
      <c r="G124" s="23" t="s">
        <v>97</v>
      </c>
    </row>
    <row r="125" spans="1:7" ht="15" customHeight="1" x14ac:dyDescent="0.2">
      <c r="A125" s="136" t="s">
        <v>69</v>
      </c>
      <c r="B125" s="136"/>
      <c r="C125" s="136"/>
      <c r="D125" s="86">
        <f>SUM(D121:D124)</f>
        <v>0.2404</v>
      </c>
      <c r="E125" s="94">
        <f>SUM(E121:E124)</f>
        <v>989.3167883381924</v>
      </c>
      <c r="F125" s="5"/>
      <c r="G125" s="23"/>
    </row>
    <row r="126" spans="1:7" ht="15" customHeight="1" x14ac:dyDescent="0.2">
      <c r="A126" s="138" t="s">
        <v>98</v>
      </c>
      <c r="B126" s="138"/>
      <c r="C126" s="138"/>
      <c r="D126" s="138"/>
      <c r="E126" s="138"/>
      <c r="F126" s="5"/>
      <c r="G126" s="23"/>
    </row>
    <row r="127" spans="1:7" ht="15" customHeight="1" x14ac:dyDescent="0.2">
      <c r="A127" s="138" t="s">
        <v>99</v>
      </c>
      <c r="B127" s="138"/>
      <c r="C127" s="138"/>
      <c r="D127" s="138"/>
      <c r="E127" s="138"/>
      <c r="F127" s="5"/>
      <c r="G127" s="23"/>
    </row>
    <row r="128" spans="1:7" ht="15" customHeight="1" x14ac:dyDescent="0.2">
      <c r="A128" s="21"/>
      <c r="B128" s="21"/>
      <c r="C128" s="21"/>
      <c r="D128" s="21"/>
      <c r="E128" s="21"/>
      <c r="F128" s="5"/>
      <c r="G128" s="23"/>
    </row>
    <row r="129" spans="1:7" ht="15" customHeight="1" x14ac:dyDescent="0.2">
      <c r="A129" s="116" t="s">
        <v>100</v>
      </c>
      <c r="B129" s="116"/>
      <c r="C129" s="116"/>
      <c r="D129" s="116"/>
      <c r="E129" s="116"/>
      <c r="F129" s="5"/>
      <c r="G129" s="23"/>
    </row>
    <row r="130" spans="1:7" ht="15" customHeight="1" x14ac:dyDescent="0.2">
      <c r="A130" s="142" t="s">
        <v>101</v>
      </c>
      <c r="B130" s="142"/>
      <c r="C130" s="142"/>
      <c r="D130" s="142"/>
      <c r="E130" s="142"/>
    </row>
    <row r="131" spans="1:7" ht="15" customHeight="1" x14ac:dyDescent="0.2">
      <c r="A131" s="3"/>
      <c r="B131" s="3"/>
      <c r="C131" s="3"/>
      <c r="D131" s="3"/>
      <c r="E131" s="3"/>
    </row>
    <row r="132" spans="1:7" ht="15" customHeight="1" x14ac:dyDescent="0.2">
      <c r="A132" s="139" t="s">
        <v>102</v>
      </c>
      <c r="B132" s="139"/>
      <c r="C132" s="139"/>
      <c r="D132" s="139"/>
      <c r="E132" s="39" t="s">
        <v>31</v>
      </c>
    </row>
    <row r="133" spans="1:7" ht="15" customHeight="1" x14ac:dyDescent="0.2">
      <c r="A133" s="40" t="s">
        <v>9</v>
      </c>
      <c r="B133" s="131" t="s">
        <v>103</v>
      </c>
      <c r="C133" s="131"/>
      <c r="D133" s="131"/>
      <c r="E133" s="84">
        <f>E50</f>
        <v>1550</v>
      </c>
    </row>
    <row r="134" spans="1:7" ht="15" customHeight="1" x14ac:dyDescent="0.2">
      <c r="A134" s="40" t="s">
        <v>11</v>
      </c>
      <c r="B134" s="131" t="s">
        <v>104</v>
      </c>
      <c r="C134" s="131"/>
      <c r="D134" s="131"/>
      <c r="E134" s="84">
        <f>E60</f>
        <v>664</v>
      </c>
    </row>
    <row r="135" spans="1:7" ht="15" customHeight="1" x14ac:dyDescent="0.2">
      <c r="A135" s="40" t="s">
        <v>13</v>
      </c>
      <c r="B135" s="126" t="s">
        <v>467</v>
      </c>
      <c r="C135" s="126"/>
      <c r="D135" s="126"/>
      <c r="E135" s="84">
        <f>E69</f>
        <v>0</v>
      </c>
    </row>
    <row r="136" spans="1:7" ht="15" customHeight="1" x14ac:dyDescent="0.2">
      <c r="A136" s="40" t="s">
        <v>15</v>
      </c>
      <c r="B136" s="131" t="s">
        <v>105</v>
      </c>
      <c r="C136" s="131"/>
      <c r="D136" s="131"/>
      <c r="E136" s="84">
        <f>E117</f>
        <v>1314.865</v>
      </c>
    </row>
    <row r="137" spans="1:7" ht="15" customHeight="1" x14ac:dyDescent="0.2">
      <c r="A137" s="136" t="s">
        <v>106</v>
      </c>
      <c r="B137" s="136"/>
      <c r="C137" s="136"/>
      <c r="D137" s="136"/>
      <c r="E137" s="95">
        <f>SUM(E133:E136)</f>
        <v>3528.8649999999998</v>
      </c>
    </row>
    <row r="138" spans="1:7" ht="15" customHeight="1" x14ac:dyDescent="0.2">
      <c r="A138" s="40" t="s">
        <v>36</v>
      </c>
      <c r="B138" s="131" t="s">
        <v>107</v>
      </c>
      <c r="C138" s="131"/>
      <c r="D138" s="131"/>
      <c r="E138" s="88">
        <f>E125</f>
        <v>989.3167883381924</v>
      </c>
    </row>
    <row r="139" spans="1:7" ht="15" customHeight="1" x14ac:dyDescent="0.2">
      <c r="A139" s="136" t="s">
        <v>124</v>
      </c>
      <c r="B139" s="136"/>
      <c r="C139" s="136"/>
      <c r="D139" s="136"/>
      <c r="E139" s="82">
        <f>SUM(E137:E138)</f>
        <v>4518.1817883381918</v>
      </c>
    </row>
  </sheetData>
  <mergeCells count="138">
    <mergeCell ref="A1:E1"/>
    <mergeCell ref="B2:E2"/>
    <mergeCell ref="A3:E3"/>
    <mergeCell ref="A5:E5"/>
    <mergeCell ref="A6:E6"/>
    <mergeCell ref="A8:B8"/>
    <mergeCell ref="C8:E8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35:D35"/>
    <mergeCell ref="B36:D36"/>
    <mergeCell ref="B37:D37"/>
    <mergeCell ref="A38:E38"/>
    <mergeCell ref="A40:E40"/>
    <mergeCell ref="B41:D41"/>
    <mergeCell ref="A29:E29"/>
    <mergeCell ref="A31:B31"/>
    <mergeCell ref="A32:E32"/>
    <mergeCell ref="A33:E33"/>
    <mergeCell ref="B34:D34"/>
    <mergeCell ref="B48:D48"/>
    <mergeCell ref="B49:D49"/>
    <mergeCell ref="A50:D50"/>
    <mergeCell ref="A51:E51"/>
    <mergeCell ref="A52:E52"/>
    <mergeCell ref="B53:D53"/>
    <mergeCell ref="B42:D42"/>
    <mergeCell ref="B43:D43"/>
    <mergeCell ref="B44:D44"/>
    <mergeCell ref="B45:D45"/>
    <mergeCell ref="B46:D46"/>
    <mergeCell ref="B47:D47"/>
    <mergeCell ref="A60:D60"/>
    <mergeCell ref="A61:E61"/>
    <mergeCell ref="A62:E62"/>
    <mergeCell ref="A63:E63"/>
    <mergeCell ref="B64:D64"/>
    <mergeCell ref="B65:D65"/>
    <mergeCell ref="B54:D54"/>
    <mergeCell ref="B55:D55"/>
    <mergeCell ref="B56:D56"/>
    <mergeCell ref="B57:D57"/>
    <mergeCell ref="B58:D58"/>
    <mergeCell ref="B59:D59"/>
    <mergeCell ref="A72:E72"/>
    <mergeCell ref="A73:E73"/>
    <mergeCell ref="B74:C74"/>
    <mergeCell ref="B75:C75"/>
    <mergeCell ref="B76:C76"/>
    <mergeCell ref="B77:C77"/>
    <mergeCell ref="B66:D66"/>
    <mergeCell ref="B67:D67"/>
    <mergeCell ref="B68:D68"/>
    <mergeCell ref="A69:D69"/>
    <mergeCell ref="A70:E70"/>
    <mergeCell ref="A71:E71"/>
    <mergeCell ref="A84:E84"/>
    <mergeCell ref="A85:E85"/>
    <mergeCell ref="A86:E86"/>
    <mergeCell ref="A87:E87"/>
    <mergeCell ref="B88:C88"/>
    <mergeCell ref="B89:C89"/>
    <mergeCell ref="B78:C78"/>
    <mergeCell ref="B79:C79"/>
    <mergeCell ref="B80:C80"/>
    <mergeCell ref="B81:C81"/>
    <mergeCell ref="B82:C82"/>
    <mergeCell ref="A83:C83"/>
    <mergeCell ref="A96:C96"/>
    <mergeCell ref="A97:E97"/>
    <mergeCell ref="A98:E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A109:E109"/>
    <mergeCell ref="A110:E110"/>
    <mergeCell ref="B111:C111"/>
    <mergeCell ref="B112:C112"/>
    <mergeCell ref="B113:C113"/>
    <mergeCell ref="B114:C114"/>
    <mergeCell ref="B102:C102"/>
    <mergeCell ref="A103:C103"/>
    <mergeCell ref="A105:E105"/>
    <mergeCell ref="B106:C106"/>
    <mergeCell ref="B107:C107"/>
    <mergeCell ref="A108:C108"/>
    <mergeCell ref="B121:C121"/>
    <mergeCell ref="B122:C122"/>
    <mergeCell ref="B123:C123"/>
    <mergeCell ref="B124:C124"/>
    <mergeCell ref="A125:C125"/>
    <mergeCell ref="A126:E126"/>
    <mergeCell ref="B115:C115"/>
    <mergeCell ref="B116:C116"/>
    <mergeCell ref="A117:C117"/>
    <mergeCell ref="A118:E118"/>
    <mergeCell ref="A119:E119"/>
    <mergeCell ref="B120:C120"/>
    <mergeCell ref="B135:D135"/>
    <mergeCell ref="B136:D136"/>
    <mergeCell ref="A137:D137"/>
    <mergeCell ref="B138:D138"/>
    <mergeCell ref="A139:D139"/>
    <mergeCell ref="A127:E127"/>
    <mergeCell ref="A129:E129"/>
    <mergeCell ref="A130:E130"/>
    <mergeCell ref="A132:D132"/>
    <mergeCell ref="B133:D133"/>
    <mergeCell ref="B134:D134"/>
  </mergeCells>
  <printOptions horizontalCentered="1"/>
  <pageMargins left="0.15748031496062992" right="0.23622047244094491" top="1.1811023622047245" bottom="0.55118110236220474" header="0.78740157480314965" footer="0.15748031496062992"/>
  <pageSetup paperSize="9" scale="80" fitToWidth="0" fitToHeight="0" orientation="portrait" r:id="rId1"/>
  <headerFooter alignWithMargins="0"/>
  <rowBreaks count="3" manualBreakCount="3">
    <brk id="28" man="1"/>
    <brk id="71" man="1"/>
    <brk id="10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39"/>
  <sheetViews>
    <sheetView workbookViewId="0">
      <selection activeCell="C8" sqref="C8:E8"/>
    </sheetView>
  </sheetViews>
  <sheetFormatPr defaultRowHeight="13.3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1024" width="10.625" style="1" customWidth="1"/>
  </cols>
  <sheetData>
    <row r="1" spans="1:5" ht="16.350000000000001" customHeight="1" x14ac:dyDescent="0.25">
      <c r="A1" s="117" t="s">
        <v>2</v>
      </c>
      <c r="B1" s="117"/>
      <c r="C1" s="117"/>
      <c r="D1" s="117"/>
      <c r="E1" s="117"/>
    </row>
    <row r="2" spans="1:5" ht="17.649999999999999" customHeight="1" x14ac:dyDescent="0.25">
      <c r="A2" s="7"/>
      <c r="B2" s="118" t="s">
        <v>433</v>
      </c>
      <c r="C2" s="118"/>
      <c r="D2" s="118"/>
      <c r="E2" s="118"/>
    </row>
    <row r="3" spans="1:5" ht="12.75" customHeight="1" x14ac:dyDescent="0.2">
      <c r="A3" s="119"/>
      <c r="B3" s="119"/>
      <c r="C3" s="119"/>
      <c r="D3" s="119"/>
      <c r="E3" s="119"/>
    </row>
    <row r="4" spans="1:5" ht="12.75" customHeight="1" x14ac:dyDescent="0.2">
      <c r="A4" s="2"/>
      <c r="B4" s="2"/>
      <c r="C4" s="2"/>
      <c r="D4" s="2"/>
      <c r="E4" s="2"/>
    </row>
    <row r="5" spans="1:5" ht="12.75" customHeight="1" x14ac:dyDescent="0.2">
      <c r="A5" s="120" t="s">
        <v>478</v>
      </c>
      <c r="B5" s="120"/>
      <c r="C5" s="120"/>
      <c r="D5" s="120"/>
      <c r="E5" s="120"/>
    </row>
    <row r="6" spans="1:5" ht="12.75" customHeight="1" x14ac:dyDescent="0.2">
      <c r="A6" s="116"/>
      <c r="B6" s="116"/>
      <c r="C6" s="116"/>
      <c r="D6" s="116"/>
      <c r="E6" s="116"/>
    </row>
    <row r="7" spans="1:5" ht="14.25" x14ac:dyDescent="0.2"/>
    <row r="8" spans="1:5" ht="12.75" customHeight="1" x14ac:dyDescent="0.2">
      <c r="A8" s="113" t="s">
        <v>3</v>
      </c>
      <c r="B8" s="113"/>
      <c r="C8" s="121" t="s">
        <v>479</v>
      </c>
      <c r="D8" s="121"/>
      <c r="E8" s="121"/>
    </row>
    <row r="9" spans="1:5" ht="12.75" customHeight="1" x14ac:dyDescent="0.2">
      <c r="A9" s="113" t="s">
        <v>4</v>
      </c>
      <c r="B9" s="113"/>
      <c r="C9" s="114" t="s">
        <v>5</v>
      </c>
      <c r="D9" s="114"/>
      <c r="E9" s="114"/>
    </row>
    <row r="10" spans="1:5" ht="12.75" customHeight="1" x14ac:dyDescent="0.2">
      <c r="A10" s="113" t="s">
        <v>6</v>
      </c>
      <c r="B10" s="113"/>
      <c r="C10" s="114" t="s">
        <v>7</v>
      </c>
      <c r="D10" s="114"/>
      <c r="E10" s="114"/>
    </row>
    <row r="11" spans="1:5" ht="12.75" customHeight="1" x14ac:dyDescent="0.2">
      <c r="A11" s="4"/>
      <c r="B11" s="4"/>
      <c r="C11" s="57"/>
      <c r="D11" s="57"/>
      <c r="E11" s="57"/>
    </row>
    <row r="12" spans="1:5" ht="12.75" customHeight="1" x14ac:dyDescent="0.2">
      <c r="A12" s="115"/>
      <c r="B12" s="115"/>
      <c r="C12" s="115"/>
      <c r="D12" s="115"/>
      <c r="E12" s="115"/>
    </row>
    <row r="13" spans="1:5" ht="12.75" customHeight="1" x14ac:dyDescent="0.2">
      <c r="A13" s="116" t="s">
        <v>8</v>
      </c>
      <c r="B13" s="116"/>
      <c r="C13" s="116"/>
      <c r="D13" s="116"/>
      <c r="E13" s="116"/>
    </row>
    <row r="14" spans="1:5" ht="13.35" customHeight="1" x14ac:dyDescent="0.2">
      <c r="A14" s="62" t="s">
        <v>9</v>
      </c>
      <c r="B14" s="125" t="s">
        <v>10</v>
      </c>
      <c r="C14" s="125"/>
      <c r="D14" s="125"/>
      <c r="E14" s="63"/>
    </row>
    <row r="15" spans="1:5" ht="13.35" customHeight="1" x14ac:dyDescent="0.2">
      <c r="A15" s="62" t="s">
        <v>11</v>
      </c>
      <c r="B15" s="125" t="s">
        <v>12</v>
      </c>
      <c r="C15" s="125"/>
      <c r="D15" s="125"/>
      <c r="E15" s="62" t="s">
        <v>120</v>
      </c>
    </row>
    <row r="16" spans="1:5" ht="14.25" x14ac:dyDescent="0.2">
      <c r="A16" s="62" t="s">
        <v>13</v>
      </c>
      <c r="B16" s="126" t="s">
        <v>14</v>
      </c>
      <c r="C16" s="126"/>
      <c r="D16" s="126"/>
      <c r="E16" s="64" t="s">
        <v>439</v>
      </c>
    </row>
    <row r="17" spans="1:5" ht="13.35" customHeight="1" x14ac:dyDescent="0.2">
      <c r="A17" s="62" t="s">
        <v>15</v>
      </c>
      <c r="B17" s="126" t="s">
        <v>16</v>
      </c>
      <c r="C17" s="126"/>
      <c r="D17" s="126"/>
      <c r="E17" s="62" t="s">
        <v>17</v>
      </c>
    </row>
    <row r="18" spans="1:5" ht="12.75" customHeight="1" x14ac:dyDescent="0.2">
      <c r="A18" s="20"/>
      <c r="B18" s="58"/>
      <c r="C18" s="58"/>
      <c r="D18" s="58"/>
      <c r="E18" s="20"/>
    </row>
    <row r="19" spans="1:5" ht="12.75" customHeight="1" x14ac:dyDescent="0.2">
      <c r="A19" s="115"/>
      <c r="B19" s="115"/>
      <c r="C19" s="115"/>
      <c r="D19" s="115"/>
      <c r="E19" s="115"/>
    </row>
    <row r="20" spans="1:5" ht="12.75" customHeight="1" x14ac:dyDescent="0.2">
      <c r="A20" s="116" t="s">
        <v>18</v>
      </c>
      <c r="B20" s="116"/>
      <c r="C20" s="116"/>
      <c r="D20" s="116"/>
      <c r="E20" s="116"/>
    </row>
    <row r="21" spans="1:5" ht="12.75" customHeight="1" x14ac:dyDescent="0.2">
      <c r="A21" s="123" t="s">
        <v>19</v>
      </c>
      <c r="B21" s="123"/>
      <c r="C21" s="124" t="s">
        <v>20</v>
      </c>
      <c r="D21" s="124" t="s">
        <v>21</v>
      </c>
      <c r="E21" s="124"/>
    </row>
    <row r="22" spans="1:5" ht="12.75" customHeight="1" x14ac:dyDescent="0.2">
      <c r="A22" s="123"/>
      <c r="B22" s="123"/>
      <c r="C22" s="124"/>
      <c r="D22" s="124"/>
      <c r="E22" s="124"/>
    </row>
    <row r="23" spans="1:5" ht="13.35" customHeight="1" x14ac:dyDescent="0.2">
      <c r="A23" s="125" t="s">
        <v>122</v>
      </c>
      <c r="B23" s="125"/>
      <c r="C23" s="67" t="s">
        <v>22</v>
      </c>
      <c r="D23" s="141">
        <v>2</v>
      </c>
      <c r="E23" s="141"/>
    </row>
    <row r="24" spans="1:5" ht="12.75" customHeight="1" x14ac:dyDescent="0.2">
      <c r="A24" s="125"/>
      <c r="B24" s="125"/>
      <c r="C24" s="67"/>
      <c r="D24" s="121"/>
      <c r="E24" s="121"/>
    </row>
    <row r="25" spans="1:5" ht="12.75" customHeight="1" x14ac:dyDescent="0.2">
      <c r="A25" s="121"/>
      <c r="B25" s="121"/>
      <c r="C25" s="67"/>
      <c r="D25" s="121"/>
      <c r="E25" s="121"/>
    </row>
    <row r="26" spans="1:5" ht="12.75" customHeight="1" x14ac:dyDescent="0.2">
      <c r="A26" s="121"/>
      <c r="B26" s="121"/>
      <c r="C26" s="62"/>
      <c r="D26" s="121"/>
      <c r="E26" s="121"/>
    </row>
    <row r="27" spans="1:5" ht="12.75" customHeight="1" x14ac:dyDescent="0.2">
      <c r="A27" s="121"/>
      <c r="B27" s="121"/>
      <c r="C27" s="62"/>
      <c r="D27" s="121"/>
      <c r="E27" s="121"/>
    </row>
    <row r="28" spans="1:5" ht="12.75" customHeight="1" x14ac:dyDescent="0.2">
      <c r="A28" s="58"/>
      <c r="B28" s="58"/>
      <c r="C28" s="20"/>
      <c r="D28" s="65"/>
      <c r="E28" s="65"/>
    </row>
    <row r="29" spans="1:5" ht="12.75" customHeight="1" x14ac:dyDescent="0.2">
      <c r="A29" s="116" t="s">
        <v>128</v>
      </c>
      <c r="B29" s="116"/>
      <c r="C29" s="116"/>
      <c r="D29" s="116"/>
      <c r="E29" s="116"/>
    </row>
    <row r="30" spans="1:5" ht="13.35" customHeight="1" x14ac:dyDescent="0.2">
      <c r="A30" s="17"/>
      <c r="B30" s="17"/>
      <c r="C30" s="17"/>
      <c r="D30" s="17"/>
      <c r="E30" s="17"/>
    </row>
    <row r="31" spans="1:5" ht="12.75" customHeight="1" x14ac:dyDescent="0.2">
      <c r="A31" s="122" t="s">
        <v>23</v>
      </c>
      <c r="B31" s="122"/>
      <c r="C31" s="68"/>
      <c r="D31" s="68"/>
      <c r="E31" s="68"/>
    </row>
    <row r="32" spans="1:5" ht="26.25" customHeight="1" x14ac:dyDescent="0.2">
      <c r="A32" s="129" t="s">
        <v>440</v>
      </c>
      <c r="B32" s="129"/>
      <c r="C32" s="129"/>
      <c r="D32" s="129"/>
      <c r="E32" s="129"/>
    </row>
    <row r="33" spans="1:5" ht="14.25" x14ac:dyDescent="0.2">
      <c r="A33" s="130" t="s">
        <v>24</v>
      </c>
      <c r="B33" s="130"/>
      <c r="C33" s="130"/>
      <c r="D33" s="130"/>
      <c r="E33" s="130"/>
    </row>
    <row r="34" spans="1:5" ht="13.35" customHeight="1" x14ac:dyDescent="0.2">
      <c r="A34" s="62">
        <v>1</v>
      </c>
      <c r="B34" s="131" t="s">
        <v>384</v>
      </c>
      <c r="C34" s="131"/>
      <c r="D34" s="131"/>
      <c r="E34" s="64" t="s">
        <v>120</v>
      </c>
    </row>
    <row r="35" spans="1:5" ht="13.35" customHeight="1" x14ac:dyDescent="0.2">
      <c r="A35" s="62">
        <v>2</v>
      </c>
      <c r="B35" s="131" t="s">
        <v>25</v>
      </c>
      <c r="C35" s="131"/>
      <c r="D35" s="131"/>
      <c r="E35" s="70">
        <v>1825</v>
      </c>
    </row>
    <row r="36" spans="1:5" ht="13.35" customHeight="1" x14ac:dyDescent="0.2">
      <c r="A36" s="62">
        <v>3</v>
      </c>
      <c r="B36" s="131" t="s">
        <v>26</v>
      </c>
      <c r="C36" s="131"/>
      <c r="D36" s="131"/>
      <c r="E36" s="96" t="s">
        <v>134</v>
      </c>
    </row>
    <row r="37" spans="1:5" ht="13.35" customHeight="1" x14ac:dyDescent="0.2">
      <c r="A37" s="62">
        <v>4</v>
      </c>
      <c r="B37" s="131" t="s">
        <v>27</v>
      </c>
      <c r="C37" s="131"/>
      <c r="D37" s="131"/>
      <c r="E37" s="72">
        <v>45658</v>
      </c>
    </row>
    <row r="38" spans="1:5" ht="24" customHeight="1" x14ac:dyDescent="0.2">
      <c r="A38" s="127" t="s">
        <v>28</v>
      </c>
      <c r="B38" s="127"/>
      <c r="C38" s="127"/>
      <c r="D38" s="127"/>
      <c r="E38" s="127"/>
    </row>
    <row r="39" spans="1:5" ht="14.25" x14ac:dyDescent="0.2">
      <c r="A39" s="20"/>
      <c r="B39" s="20"/>
      <c r="C39" s="20"/>
      <c r="D39" s="20"/>
      <c r="E39" s="20"/>
    </row>
    <row r="40" spans="1:5" ht="12.75" customHeight="1" x14ac:dyDescent="0.2">
      <c r="A40" s="116" t="s">
        <v>29</v>
      </c>
      <c r="B40" s="116"/>
      <c r="C40" s="116"/>
      <c r="D40" s="116"/>
      <c r="E40" s="116"/>
    </row>
    <row r="41" spans="1:5" ht="12.75" customHeight="1" x14ac:dyDescent="0.2">
      <c r="A41" s="66">
        <v>1</v>
      </c>
      <c r="B41" s="128" t="s">
        <v>30</v>
      </c>
      <c r="C41" s="128"/>
      <c r="D41" s="128"/>
      <c r="E41" s="39" t="s">
        <v>31</v>
      </c>
    </row>
    <row r="42" spans="1:5" ht="13.35" customHeight="1" x14ac:dyDescent="0.2">
      <c r="A42" s="40" t="s">
        <v>9</v>
      </c>
      <c r="B42" s="126" t="s">
        <v>32</v>
      </c>
      <c r="C42" s="126"/>
      <c r="D42" s="126"/>
      <c r="E42" s="73">
        <f>E35</f>
        <v>1825</v>
      </c>
    </row>
    <row r="43" spans="1:5" ht="13.35" customHeight="1" x14ac:dyDescent="0.2">
      <c r="A43" s="40" t="s">
        <v>11</v>
      </c>
      <c r="B43" s="126" t="s">
        <v>33</v>
      </c>
      <c r="C43" s="126"/>
      <c r="D43" s="126"/>
      <c r="E43" s="78">
        <v>0</v>
      </c>
    </row>
    <row r="44" spans="1:5" ht="13.35" customHeight="1" x14ac:dyDescent="0.2">
      <c r="A44" s="40" t="s">
        <v>13</v>
      </c>
      <c r="B44" s="126" t="s">
        <v>34</v>
      </c>
      <c r="C44" s="126"/>
      <c r="D44" s="126"/>
      <c r="E44" s="78">
        <v>0</v>
      </c>
    </row>
    <row r="45" spans="1:5" ht="13.35" customHeight="1" x14ac:dyDescent="0.2">
      <c r="A45" s="40" t="s">
        <v>15</v>
      </c>
      <c r="B45" s="126" t="s">
        <v>35</v>
      </c>
      <c r="C45" s="126"/>
      <c r="D45" s="126"/>
      <c r="E45" s="78">
        <v>0</v>
      </c>
    </row>
    <row r="46" spans="1:5" ht="13.35" customHeight="1" x14ac:dyDescent="0.2">
      <c r="A46" s="40" t="s">
        <v>36</v>
      </c>
      <c r="B46" s="126" t="s">
        <v>37</v>
      </c>
      <c r="C46" s="126"/>
      <c r="D46" s="126"/>
      <c r="E46" s="78">
        <v>0</v>
      </c>
    </row>
    <row r="47" spans="1:5" ht="13.35" customHeight="1" x14ac:dyDescent="0.2">
      <c r="A47" s="40" t="s">
        <v>38</v>
      </c>
      <c r="B47" s="126" t="s">
        <v>39</v>
      </c>
      <c r="C47" s="126"/>
      <c r="D47" s="126"/>
      <c r="E47" s="78">
        <v>0</v>
      </c>
    </row>
    <row r="48" spans="1:5" ht="13.35" customHeight="1" x14ac:dyDescent="0.2">
      <c r="A48" s="40" t="s">
        <v>40</v>
      </c>
      <c r="B48" s="126" t="s">
        <v>41</v>
      </c>
      <c r="C48" s="126"/>
      <c r="D48" s="126"/>
      <c r="E48" s="78">
        <v>0</v>
      </c>
    </row>
    <row r="49" spans="1:5" ht="13.35" customHeight="1" x14ac:dyDescent="0.2">
      <c r="A49" s="40" t="s">
        <v>42</v>
      </c>
      <c r="B49" s="126" t="s">
        <v>43</v>
      </c>
      <c r="C49" s="126"/>
      <c r="D49" s="126"/>
      <c r="E49" s="78">
        <v>0</v>
      </c>
    </row>
    <row r="50" spans="1:5" ht="13.35" customHeight="1" x14ac:dyDescent="0.2">
      <c r="A50" s="124" t="s">
        <v>44</v>
      </c>
      <c r="B50" s="124"/>
      <c r="C50" s="124"/>
      <c r="D50" s="124"/>
      <c r="E50" s="75">
        <f>SUM(E42:E49)</f>
        <v>1825</v>
      </c>
    </row>
    <row r="51" spans="1:5" ht="13.35" customHeight="1" x14ac:dyDescent="0.2">
      <c r="A51" s="119"/>
      <c r="B51" s="119"/>
      <c r="C51" s="119"/>
      <c r="D51" s="119"/>
      <c r="E51" s="119"/>
    </row>
    <row r="52" spans="1:5" ht="12.75" customHeight="1" x14ac:dyDescent="0.2">
      <c r="A52" s="116" t="s">
        <v>45</v>
      </c>
      <c r="B52" s="116"/>
      <c r="C52" s="116"/>
      <c r="D52" s="116"/>
      <c r="E52" s="116"/>
    </row>
    <row r="53" spans="1:5" ht="12.75" customHeight="1" x14ac:dyDescent="0.2">
      <c r="A53" s="66">
        <v>2</v>
      </c>
      <c r="B53" s="128" t="s">
        <v>108</v>
      </c>
      <c r="C53" s="128"/>
      <c r="D53" s="128"/>
      <c r="E53" s="39" t="s">
        <v>31</v>
      </c>
    </row>
    <row r="54" spans="1:5" ht="24" customHeight="1" x14ac:dyDescent="0.2">
      <c r="A54" s="40" t="s">
        <v>9</v>
      </c>
      <c r="B54" s="132" t="s">
        <v>446</v>
      </c>
      <c r="C54" s="132"/>
      <c r="D54" s="132"/>
      <c r="E54" s="77">
        <f>(3*2*22)-(0.06*E35)</f>
        <v>22.5</v>
      </c>
    </row>
    <row r="55" spans="1:5" ht="14.25" x14ac:dyDescent="0.2">
      <c r="A55" s="40" t="s">
        <v>11</v>
      </c>
      <c r="B55" s="133" t="s">
        <v>443</v>
      </c>
      <c r="C55" s="133"/>
      <c r="D55" s="133"/>
      <c r="E55" s="73">
        <v>594</v>
      </c>
    </row>
    <row r="56" spans="1:5" ht="13.35" customHeight="1" x14ac:dyDescent="0.2">
      <c r="A56" s="40" t="s">
        <v>13</v>
      </c>
      <c r="B56" s="133" t="s">
        <v>442</v>
      </c>
      <c r="C56" s="133"/>
      <c r="D56" s="133"/>
      <c r="E56" s="73">
        <v>20</v>
      </c>
    </row>
    <row r="57" spans="1:5" ht="13.35" customHeight="1" x14ac:dyDescent="0.2">
      <c r="A57" s="40" t="s">
        <v>15</v>
      </c>
      <c r="B57" s="133" t="s">
        <v>46</v>
      </c>
      <c r="C57" s="133"/>
      <c r="D57" s="133"/>
      <c r="E57" s="78">
        <v>0</v>
      </c>
    </row>
    <row r="58" spans="1:5" ht="13.35" customHeight="1" x14ac:dyDescent="0.2">
      <c r="A58" s="40" t="s">
        <v>36</v>
      </c>
      <c r="B58" s="133" t="s">
        <v>47</v>
      </c>
      <c r="C58" s="133"/>
      <c r="D58" s="133"/>
      <c r="E58" s="73">
        <v>11</v>
      </c>
    </row>
    <row r="59" spans="1:5" ht="13.35" customHeight="1" x14ac:dyDescent="0.2">
      <c r="A59" s="40" t="s">
        <v>38</v>
      </c>
      <c r="B59" s="133" t="s">
        <v>43</v>
      </c>
      <c r="C59" s="133"/>
      <c r="D59" s="133"/>
      <c r="E59" s="78">
        <v>0</v>
      </c>
    </row>
    <row r="60" spans="1:5" ht="13.35" customHeight="1" x14ac:dyDescent="0.2">
      <c r="A60" s="124" t="s">
        <v>48</v>
      </c>
      <c r="B60" s="124"/>
      <c r="C60" s="124"/>
      <c r="D60" s="124"/>
      <c r="E60" s="82">
        <f>SUM(E54:E59)</f>
        <v>647.5</v>
      </c>
    </row>
    <row r="61" spans="1:5" ht="13.35" customHeight="1" x14ac:dyDescent="0.2">
      <c r="A61" s="135" t="s">
        <v>49</v>
      </c>
      <c r="B61" s="135"/>
      <c r="C61" s="135"/>
      <c r="D61" s="135"/>
      <c r="E61" s="135"/>
    </row>
    <row r="62" spans="1:5" ht="13.35" customHeight="1" x14ac:dyDescent="0.2">
      <c r="A62" s="119"/>
      <c r="B62" s="119"/>
      <c r="C62" s="119"/>
      <c r="D62" s="119"/>
      <c r="E62" s="119"/>
    </row>
    <row r="63" spans="1:5" ht="12.75" customHeight="1" x14ac:dyDescent="0.2">
      <c r="A63" s="116" t="s">
        <v>50</v>
      </c>
      <c r="B63" s="116"/>
      <c r="C63" s="116"/>
      <c r="D63" s="116"/>
      <c r="E63" s="116"/>
    </row>
    <row r="64" spans="1:5" ht="12.75" customHeight="1" x14ac:dyDescent="0.2">
      <c r="A64" s="66">
        <v>3</v>
      </c>
      <c r="B64" s="128" t="s">
        <v>51</v>
      </c>
      <c r="C64" s="128"/>
      <c r="D64" s="128"/>
      <c r="E64" s="39" t="s">
        <v>31</v>
      </c>
    </row>
    <row r="65" spans="1:5" ht="13.35" customHeight="1" x14ac:dyDescent="0.2">
      <c r="A65" s="40" t="s">
        <v>9</v>
      </c>
      <c r="B65" s="126" t="s">
        <v>52</v>
      </c>
      <c r="C65" s="126"/>
      <c r="D65" s="126"/>
      <c r="E65" s="79">
        <f>'Res. Ins. Div.'!D13/2</f>
        <v>0</v>
      </c>
    </row>
    <row r="66" spans="1:5" ht="13.35" customHeight="1" x14ac:dyDescent="0.2">
      <c r="A66" s="40" t="s">
        <v>11</v>
      </c>
      <c r="B66" s="126" t="s">
        <v>53</v>
      </c>
      <c r="C66" s="126"/>
      <c r="D66" s="126"/>
      <c r="E66" s="79">
        <f>'Res. Ins. Div.'!H13/2</f>
        <v>0</v>
      </c>
    </row>
    <row r="67" spans="1:5" ht="13.35" customHeight="1" x14ac:dyDescent="0.2">
      <c r="A67" s="40" t="s">
        <v>13</v>
      </c>
      <c r="B67" s="126" t="s">
        <v>54</v>
      </c>
      <c r="C67" s="126"/>
      <c r="D67" s="126"/>
      <c r="E67" s="80">
        <v>0</v>
      </c>
    </row>
    <row r="68" spans="1:5" ht="13.35" customHeight="1" x14ac:dyDescent="0.2">
      <c r="A68" s="40" t="s">
        <v>15</v>
      </c>
      <c r="B68" s="126" t="s">
        <v>43</v>
      </c>
      <c r="C68" s="126"/>
      <c r="D68" s="126"/>
      <c r="E68" s="80" t="s">
        <v>91</v>
      </c>
    </row>
    <row r="69" spans="1:5" ht="13.35" customHeight="1" x14ac:dyDescent="0.2">
      <c r="A69" s="136" t="s">
        <v>55</v>
      </c>
      <c r="B69" s="136"/>
      <c r="C69" s="136"/>
      <c r="D69" s="136"/>
      <c r="E69" s="82">
        <f>SUM(E65:E68)</f>
        <v>0</v>
      </c>
    </row>
    <row r="70" spans="1:5" ht="13.35" customHeight="1" x14ac:dyDescent="0.2">
      <c r="A70" s="135" t="s">
        <v>56</v>
      </c>
      <c r="B70" s="135"/>
      <c r="C70" s="135"/>
      <c r="D70" s="135"/>
      <c r="E70" s="135"/>
    </row>
    <row r="71" spans="1:5" ht="13.35" customHeight="1" x14ac:dyDescent="0.2">
      <c r="A71" s="119"/>
      <c r="B71" s="119"/>
      <c r="C71" s="119"/>
      <c r="D71" s="119"/>
      <c r="E71" s="119"/>
    </row>
    <row r="72" spans="1:5" ht="12.75" customHeight="1" x14ac:dyDescent="0.2">
      <c r="A72" s="116" t="s">
        <v>57</v>
      </c>
      <c r="B72" s="116"/>
      <c r="C72" s="116"/>
      <c r="D72" s="116"/>
      <c r="E72" s="116"/>
    </row>
    <row r="73" spans="1:5" ht="12.75" customHeight="1" x14ac:dyDescent="0.2">
      <c r="A73" s="137" t="s">
        <v>58</v>
      </c>
      <c r="B73" s="137"/>
      <c r="C73" s="137"/>
      <c r="D73" s="137"/>
      <c r="E73" s="137"/>
    </row>
    <row r="74" spans="1:5" ht="12.75" customHeight="1" x14ac:dyDescent="0.2">
      <c r="A74" s="66" t="s">
        <v>59</v>
      </c>
      <c r="B74" s="128" t="s">
        <v>58</v>
      </c>
      <c r="C74" s="128"/>
      <c r="D74" s="39" t="s">
        <v>60</v>
      </c>
      <c r="E74" s="81" t="s">
        <v>31</v>
      </c>
    </row>
    <row r="75" spans="1:5" ht="13.35" customHeight="1" x14ac:dyDescent="0.2">
      <c r="A75" s="40" t="s">
        <v>9</v>
      </c>
      <c r="B75" s="126" t="s">
        <v>61</v>
      </c>
      <c r="C75" s="126"/>
      <c r="D75" s="83">
        <v>0.2</v>
      </c>
      <c r="E75" s="84">
        <f>E50*D75</f>
        <v>365</v>
      </c>
    </row>
    <row r="76" spans="1:5" ht="13.35" customHeight="1" x14ac:dyDescent="0.2">
      <c r="A76" s="40" t="s">
        <v>11</v>
      </c>
      <c r="B76" s="126" t="s">
        <v>62</v>
      </c>
      <c r="C76" s="126"/>
      <c r="D76" s="83">
        <v>0.08</v>
      </c>
      <c r="E76" s="84">
        <f>E50*D76</f>
        <v>146</v>
      </c>
    </row>
    <row r="77" spans="1:5" ht="24" customHeight="1" x14ac:dyDescent="0.2">
      <c r="A77" s="40" t="s">
        <v>13</v>
      </c>
      <c r="B77" s="126" t="s">
        <v>63</v>
      </c>
      <c r="C77" s="126"/>
      <c r="D77" s="85">
        <v>0.03</v>
      </c>
      <c r="E77" s="84">
        <f>E50*D77</f>
        <v>54.75</v>
      </c>
    </row>
    <row r="78" spans="1:5" ht="14.25" x14ac:dyDescent="0.2">
      <c r="A78" s="40" t="s">
        <v>15</v>
      </c>
      <c r="B78" s="126" t="s">
        <v>64</v>
      </c>
      <c r="C78" s="126"/>
      <c r="D78" s="83">
        <v>2.5000000000000001E-2</v>
      </c>
      <c r="E78" s="84">
        <f>E50*D78</f>
        <v>45.625</v>
      </c>
    </row>
    <row r="79" spans="1:5" ht="13.35" customHeight="1" x14ac:dyDescent="0.2">
      <c r="A79" s="40" t="s">
        <v>36</v>
      </c>
      <c r="B79" s="126" t="s">
        <v>65</v>
      </c>
      <c r="C79" s="126"/>
      <c r="D79" s="83">
        <v>1.4999999999999999E-2</v>
      </c>
      <c r="E79" s="84">
        <f>E50*D79</f>
        <v>27.375</v>
      </c>
    </row>
    <row r="80" spans="1:5" ht="13.35" customHeight="1" x14ac:dyDescent="0.2">
      <c r="A80" s="40" t="s">
        <v>38</v>
      </c>
      <c r="B80" s="126" t="s">
        <v>66</v>
      </c>
      <c r="C80" s="126"/>
      <c r="D80" s="83">
        <v>0.01</v>
      </c>
      <c r="E80" s="84">
        <f>E50*D80</f>
        <v>18.25</v>
      </c>
    </row>
    <row r="81" spans="1:5" ht="13.35" customHeight="1" x14ac:dyDescent="0.2">
      <c r="A81" s="40" t="s">
        <v>40</v>
      </c>
      <c r="B81" s="126" t="s">
        <v>67</v>
      </c>
      <c r="C81" s="126"/>
      <c r="D81" s="83">
        <v>6.0000000000000001E-3</v>
      </c>
      <c r="E81" s="84">
        <f>E50*D81</f>
        <v>10.950000000000001</v>
      </c>
    </row>
    <row r="82" spans="1:5" ht="13.35" customHeight="1" x14ac:dyDescent="0.2">
      <c r="A82" s="40" t="s">
        <v>42</v>
      </c>
      <c r="B82" s="126" t="s">
        <v>68</v>
      </c>
      <c r="C82" s="126"/>
      <c r="D82" s="83">
        <v>2E-3</v>
      </c>
      <c r="E82" s="84">
        <f>E50*D82</f>
        <v>3.65</v>
      </c>
    </row>
    <row r="83" spans="1:5" ht="13.35" customHeight="1" x14ac:dyDescent="0.2">
      <c r="A83" s="136" t="s">
        <v>69</v>
      </c>
      <c r="B83" s="136"/>
      <c r="C83" s="136"/>
      <c r="D83" s="86">
        <f>SUM(D75:D82)</f>
        <v>0.3680000000000001</v>
      </c>
      <c r="E83" s="82">
        <f>SUM(E75:E82)</f>
        <v>671.6</v>
      </c>
    </row>
    <row r="84" spans="1:5" ht="13.35" customHeight="1" x14ac:dyDescent="0.2">
      <c r="A84" s="135" t="s">
        <v>70</v>
      </c>
      <c r="B84" s="135"/>
      <c r="C84" s="135"/>
      <c r="D84" s="135"/>
      <c r="E84" s="135"/>
    </row>
    <row r="85" spans="1:5" ht="14.25" x14ac:dyDescent="0.2">
      <c r="A85" s="138" t="s">
        <v>71</v>
      </c>
      <c r="B85" s="138"/>
      <c r="C85" s="138"/>
      <c r="D85" s="138"/>
      <c r="E85" s="138"/>
    </row>
    <row r="86" spans="1:5" ht="12.75" customHeight="1" x14ac:dyDescent="0.2">
      <c r="A86" s="119"/>
      <c r="B86" s="119"/>
      <c r="C86" s="119"/>
      <c r="D86" s="119"/>
      <c r="E86" s="119"/>
    </row>
    <row r="87" spans="1:5" ht="12.75" customHeight="1" x14ac:dyDescent="0.2">
      <c r="A87" s="137" t="s">
        <v>72</v>
      </c>
      <c r="B87" s="137"/>
      <c r="C87" s="137"/>
      <c r="D87" s="137"/>
      <c r="E87" s="137"/>
    </row>
    <row r="88" spans="1:5" ht="12.75" customHeight="1" x14ac:dyDescent="0.2">
      <c r="A88" s="66" t="s">
        <v>11</v>
      </c>
      <c r="B88" s="128" t="s">
        <v>72</v>
      </c>
      <c r="C88" s="128"/>
      <c r="D88" s="39" t="s">
        <v>60</v>
      </c>
      <c r="E88" s="39" t="s">
        <v>31</v>
      </c>
    </row>
    <row r="89" spans="1:5" ht="13.35" customHeight="1" x14ac:dyDescent="0.2">
      <c r="A89" s="40" t="s">
        <v>9</v>
      </c>
      <c r="B89" s="126" t="s">
        <v>73</v>
      </c>
      <c r="C89" s="126"/>
      <c r="D89" s="98">
        <v>8.3299999999999999E-2</v>
      </c>
      <c r="E89" s="84">
        <f>E50*D89</f>
        <v>152.02250000000001</v>
      </c>
    </row>
    <row r="90" spans="1:5" ht="13.35" customHeight="1" x14ac:dyDescent="0.2">
      <c r="A90" s="40" t="s">
        <v>11</v>
      </c>
      <c r="B90" s="126" t="s">
        <v>398</v>
      </c>
      <c r="C90" s="126"/>
      <c r="D90" s="98">
        <v>0.1203</v>
      </c>
      <c r="E90" s="84">
        <f>E50*D90</f>
        <v>219.54750000000001</v>
      </c>
    </row>
    <row r="91" spans="1:5" ht="13.35" customHeight="1" x14ac:dyDescent="0.2">
      <c r="A91" s="40" t="s">
        <v>13</v>
      </c>
      <c r="B91" s="126" t="s">
        <v>74</v>
      </c>
      <c r="C91" s="126"/>
      <c r="D91" s="98">
        <v>3.7000000000000002E-3</v>
      </c>
      <c r="E91" s="84">
        <f>D91*E50</f>
        <v>6.7525000000000004</v>
      </c>
    </row>
    <row r="92" spans="1:5" ht="13.35" customHeight="1" x14ac:dyDescent="0.2">
      <c r="A92" s="40" t="s">
        <v>15</v>
      </c>
      <c r="B92" s="126" t="s">
        <v>75</v>
      </c>
      <c r="C92" s="126"/>
      <c r="D92" s="98">
        <v>1.8499999999999999E-2</v>
      </c>
      <c r="E92" s="84">
        <f>E50*D92</f>
        <v>33.762499999999996</v>
      </c>
    </row>
    <row r="93" spans="1:5" ht="13.35" customHeight="1" x14ac:dyDescent="0.2">
      <c r="A93" s="40" t="s">
        <v>36</v>
      </c>
      <c r="B93" s="126" t="s">
        <v>76</v>
      </c>
      <c r="C93" s="126"/>
      <c r="D93" s="98">
        <v>1.2999999999999999E-2</v>
      </c>
      <c r="E93" s="84">
        <f>E50*D93</f>
        <v>23.724999999999998</v>
      </c>
    </row>
    <row r="94" spans="1:5" ht="13.35" customHeight="1" x14ac:dyDescent="0.2">
      <c r="A94" s="40" t="s">
        <v>38</v>
      </c>
      <c r="B94" s="126" t="s">
        <v>77</v>
      </c>
      <c r="C94" s="126"/>
      <c r="D94" s="98">
        <v>2.9899999999999999E-2</v>
      </c>
      <c r="E94" s="84">
        <f>E50*D94</f>
        <v>54.567500000000003</v>
      </c>
    </row>
    <row r="95" spans="1:5" ht="13.35" customHeight="1" x14ac:dyDescent="0.2">
      <c r="A95" s="40" t="s">
        <v>40</v>
      </c>
      <c r="B95" s="126" t="s">
        <v>78</v>
      </c>
      <c r="C95" s="126"/>
      <c r="D95" s="98">
        <v>1.3299999999999999E-2</v>
      </c>
      <c r="E95" s="84">
        <f>E50*D95</f>
        <v>24.272499999999997</v>
      </c>
    </row>
    <row r="96" spans="1:5" ht="13.35" customHeight="1" x14ac:dyDescent="0.2">
      <c r="A96" s="136" t="s">
        <v>69</v>
      </c>
      <c r="B96" s="136"/>
      <c r="C96" s="136"/>
      <c r="D96" s="86">
        <f>SUM(D89:D95)</f>
        <v>0.28199999999999997</v>
      </c>
      <c r="E96" s="82">
        <f>SUM(E89:E95)</f>
        <v>514.65000000000009</v>
      </c>
    </row>
    <row r="97" spans="1:7" ht="13.35" customHeight="1" x14ac:dyDescent="0.2">
      <c r="A97" s="119"/>
      <c r="B97" s="119"/>
      <c r="C97" s="119"/>
      <c r="D97" s="119"/>
      <c r="E97" s="119"/>
    </row>
    <row r="98" spans="1:7" ht="12.75" customHeight="1" x14ac:dyDescent="0.2">
      <c r="A98" s="137" t="s">
        <v>79</v>
      </c>
      <c r="B98" s="137"/>
      <c r="C98" s="137"/>
      <c r="D98" s="137"/>
      <c r="E98" s="137"/>
    </row>
    <row r="99" spans="1:7" ht="12.75" customHeight="1" x14ac:dyDescent="0.2">
      <c r="A99" s="66" t="s">
        <v>13</v>
      </c>
      <c r="B99" s="128" t="s">
        <v>79</v>
      </c>
      <c r="C99" s="128"/>
      <c r="D99" s="39" t="s">
        <v>60</v>
      </c>
      <c r="E99" s="39" t="s">
        <v>31</v>
      </c>
    </row>
    <row r="100" spans="1:7" ht="13.35" customHeight="1" x14ac:dyDescent="0.2">
      <c r="A100" s="40" t="s">
        <v>9</v>
      </c>
      <c r="B100" s="126" t="s">
        <v>80</v>
      </c>
      <c r="C100" s="126"/>
      <c r="D100" s="91">
        <v>1.6500000000000001E-2</v>
      </c>
      <c r="E100" s="88">
        <f>E50*D100</f>
        <v>30.112500000000001</v>
      </c>
    </row>
    <row r="101" spans="1:7" ht="13.35" customHeight="1" x14ac:dyDescent="0.2">
      <c r="A101" s="40" t="s">
        <v>11</v>
      </c>
      <c r="B101" s="126" t="s">
        <v>81</v>
      </c>
      <c r="C101" s="126"/>
      <c r="D101" s="99">
        <v>3.7999999999999999E-2</v>
      </c>
      <c r="E101" s="88">
        <f>E50*D101</f>
        <v>69.349999999999994</v>
      </c>
    </row>
    <row r="102" spans="1:7" ht="13.35" customHeight="1" x14ac:dyDescent="0.2">
      <c r="A102" s="40" t="s">
        <v>13</v>
      </c>
      <c r="B102" s="126" t="s">
        <v>82</v>
      </c>
      <c r="C102" s="126"/>
      <c r="D102" s="99">
        <v>0.04</v>
      </c>
      <c r="E102" s="88">
        <f>E50*D102</f>
        <v>73</v>
      </c>
    </row>
    <row r="103" spans="1:7" ht="13.35" customHeight="1" x14ac:dyDescent="0.2">
      <c r="A103" s="136" t="s">
        <v>69</v>
      </c>
      <c r="B103" s="136"/>
      <c r="C103" s="136"/>
      <c r="D103" s="86">
        <f>SUM(D100:D102)</f>
        <v>9.4500000000000001E-2</v>
      </c>
      <c r="E103" s="82">
        <f>SUM(E100:E102)</f>
        <v>172.46249999999998</v>
      </c>
    </row>
    <row r="104" spans="1:7" ht="13.35" customHeight="1" x14ac:dyDescent="0.2">
      <c r="A104" s="22"/>
      <c r="B104" s="22"/>
      <c r="C104" s="22"/>
      <c r="D104" s="22"/>
      <c r="E104" s="22"/>
      <c r="F104" s="25"/>
      <c r="G104" s="25"/>
    </row>
    <row r="105" spans="1:7" ht="12.75" customHeight="1" x14ac:dyDescent="0.2">
      <c r="A105" s="137" t="s">
        <v>83</v>
      </c>
      <c r="B105" s="137"/>
      <c r="C105" s="137"/>
      <c r="D105" s="137"/>
      <c r="E105" s="137"/>
    </row>
    <row r="106" spans="1:7" ht="12.75" customHeight="1" x14ac:dyDescent="0.2">
      <c r="A106" s="66" t="s">
        <v>15</v>
      </c>
      <c r="B106" s="128" t="s">
        <v>83</v>
      </c>
      <c r="C106" s="128"/>
      <c r="D106" s="39" t="s">
        <v>60</v>
      </c>
      <c r="E106" s="39" t="s">
        <v>31</v>
      </c>
    </row>
    <row r="107" spans="1:7" ht="13.35" customHeight="1" x14ac:dyDescent="0.2">
      <c r="A107" s="40" t="s">
        <v>9</v>
      </c>
      <c r="B107" s="131" t="s">
        <v>84</v>
      </c>
      <c r="C107" s="131"/>
      <c r="D107" s="90">
        <v>0.1038</v>
      </c>
      <c r="E107" s="84">
        <f>E50*D107</f>
        <v>189.435</v>
      </c>
    </row>
    <row r="108" spans="1:7" ht="13.35" customHeight="1" x14ac:dyDescent="0.2">
      <c r="A108" s="136" t="s">
        <v>69</v>
      </c>
      <c r="B108" s="136"/>
      <c r="C108" s="136"/>
      <c r="D108" s="86">
        <v>0.1038</v>
      </c>
      <c r="E108" s="82">
        <f>SUM(E107)</f>
        <v>189.435</v>
      </c>
    </row>
    <row r="109" spans="1:7" ht="13.35" customHeight="1" x14ac:dyDescent="0.2">
      <c r="A109" s="119"/>
      <c r="B109" s="119"/>
      <c r="C109" s="119"/>
      <c r="D109" s="119"/>
      <c r="E109" s="119"/>
    </row>
    <row r="110" spans="1:7" ht="12.75" customHeight="1" x14ac:dyDescent="0.2">
      <c r="A110" s="116" t="s">
        <v>85</v>
      </c>
      <c r="B110" s="116"/>
      <c r="C110" s="116"/>
      <c r="D110" s="116"/>
      <c r="E110" s="116"/>
    </row>
    <row r="111" spans="1:7" ht="12.75" customHeight="1" x14ac:dyDescent="0.2">
      <c r="A111" s="66">
        <v>4</v>
      </c>
      <c r="B111" s="139" t="s">
        <v>86</v>
      </c>
      <c r="C111" s="139"/>
      <c r="D111" s="69" t="s">
        <v>60</v>
      </c>
      <c r="E111" s="39" t="s">
        <v>31</v>
      </c>
    </row>
    <row r="112" spans="1:7" ht="13.35" customHeight="1" x14ac:dyDescent="0.2">
      <c r="A112" s="40" t="s">
        <v>59</v>
      </c>
      <c r="B112" s="126" t="s">
        <v>58</v>
      </c>
      <c r="C112" s="126"/>
      <c r="D112" s="91">
        <v>0.36799999999999999</v>
      </c>
      <c r="E112" s="84">
        <f>E83</f>
        <v>671.6</v>
      </c>
    </row>
    <row r="113" spans="1:5" ht="13.35" customHeight="1" x14ac:dyDescent="0.2">
      <c r="A113" s="40" t="s">
        <v>87</v>
      </c>
      <c r="B113" s="126" t="s">
        <v>72</v>
      </c>
      <c r="C113" s="126"/>
      <c r="D113" s="91">
        <v>0.28199999999999997</v>
      </c>
      <c r="E113" s="84">
        <f>E96</f>
        <v>514.65000000000009</v>
      </c>
    </row>
    <row r="114" spans="1:5" ht="13.35" customHeight="1" x14ac:dyDescent="0.2">
      <c r="A114" s="40" t="s">
        <v>88</v>
      </c>
      <c r="B114" s="126" t="s">
        <v>79</v>
      </c>
      <c r="C114" s="126"/>
      <c r="D114" s="91">
        <v>9.4500000000000001E-2</v>
      </c>
      <c r="E114" s="84">
        <f>E103</f>
        <v>172.46249999999998</v>
      </c>
    </row>
    <row r="115" spans="1:5" ht="13.35" customHeight="1" x14ac:dyDescent="0.2">
      <c r="A115" s="40" t="s">
        <v>89</v>
      </c>
      <c r="B115" s="126" t="s">
        <v>83</v>
      </c>
      <c r="C115" s="126"/>
      <c r="D115" s="91">
        <v>0.1038</v>
      </c>
      <c r="E115" s="84">
        <f>E108</f>
        <v>189.435</v>
      </c>
    </row>
    <row r="116" spans="1:5" ht="13.35" customHeight="1" x14ac:dyDescent="0.2">
      <c r="A116" s="40" t="s">
        <v>90</v>
      </c>
      <c r="B116" s="131" t="s">
        <v>43</v>
      </c>
      <c r="C116" s="131"/>
      <c r="D116" s="92" t="s">
        <v>91</v>
      </c>
      <c r="E116" s="74">
        <v>0</v>
      </c>
    </row>
    <row r="117" spans="1:5" ht="13.35" customHeight="1" x14ac:dyDescent="0.2">
      <c r="A117" s="136" t="s">
        <v>69</v>
      </c>
      <c r="B117" s="136"/>
      <c r="C117" s="136"/>
      <c r="D117" s="86">
        <v>0.84830000000000005</v>
      </c>
      <c r="E117" s="82">
        <f>SUM(E112:E116)</f>
        <v>1548.1475</v>
      </c>
    </row>
    <row r="118" spans="1:5" ht="13.35" customHeight="1" x14ac:dyDescent="0.2">
      <c r="A118" s="119"/>
      <c r="B118" s="119"/>
      <c r="C118" s="119"/>
      <c r="D118" s="119"/>
      <c r="E118" s="119"/>
    </row>
    <row r="119" spans="1:5" ht="12.75" customHeight="1" x14ac:dyDescent="0.2">
      <c r="A119" s="116" t="s">
        <v>92</v>
      </c>
      <c r="B119" s="116"/>
      <c r="C119" s="116"/>
      <c r="D119" s="116"/>
      <c r="E119" s="116"/>
    </row>
    <row r="120" spans="1:5" ht="12.75" customHeight="1" x14ac:dyDescent="0.2">
      <c r="A120" s="66">
        <v>5</v>
      </c>
      <c r="B120" s="128" t="s">
        <v>93</v>
      </c>
      <c r="C120" s="128"/>
      <c r="D120" s="39" t="s">
        <v>60</v>
      </c>
      <c r="E120" s="39" t="s">
        <v>31</v>
      </c>
    </row>
    <row r="121" spans="1:5" ht="13.35" customHeight="1" x14ac:dyDescent="0.2">
      <c r="A121" s="40" t="s">
        <v>9</v>
      </c>
      <c r="B121" s="126" t="s">
        <v>109</v>
      </c>
      <c r="C121" s="126"/>
      <c r="D121" s="100">
        <v>0.03</v>
      </c>
      <c r="E121" s="88">
        <f>E137*D121</f>
        <v>120.61942499999999</v>
      </c>
    </row>
    <row r="122" spans="1:5" ht="13.35" customHeight="1" x14ac:dyDescent="0.2">
      <c r="A122" s="40" t="s">
        <v>15</v>
      </c>
      <c r="B122" s="126" t="s">
        <v>94</v>
      </c>
      <c r="C122" s="126"/>
      <c r="D122" s="91">
        <v>9.2499999999999999E-2</v>
      </c>
      <c r="E122" s="88">
        <f>(E137+E121+E124)*9.25/85.75</f>
        <v>476.17477824854217</v>
      </c>
    </row>
    <row r="123" spans="1:5" ht="13.35" customHeight="1" x14ac:dyDescent="0.2">
      <c r="A123" s="40" t="s">
        <v>36</v>
      </c>
      <c r="B123" s="126" t="s">
        <v>95</v>
      </c>
      <c r="C123" s="126"/>
      <c r="D123" s="91">
        <v>0.05</v>
      </c>
      <c r="E123" s="88">
        <f>(E137+E121+E124)*5/85.75</f>
        <v>257.39177202623904</v>
      </c>
    </row>
    <row r="124" spans="1:5" ht="13.35" customHeight="1" x14ac:dyDescent="0.2">
      <c r="A124" s="40" t="s">
        <v>38</v>
      </c>
      <c r="B124" s="126" t="s">
        <v>96</v>
      </c>
      <c r="C124" s="126"/>
      <c r="D124" s="91">
        <v>6.7900000000000002E-2</v>
      </c>
      <c r="E124" s="88">
        <f>E137*D124</f>
        <v>273.00196525000001</v>
      </c>
    </row>
    <row r="125" spans="1:5" ht="13.35" customHeight="1" x14ac:dyDescent="0.2">
      <c r="A125" s="136" t="s">
        <v>69</v>
      </c>
      <c r="B125" s="136"/>
      <c r="C125" s="136"/>
      <c r="D125" s="86">
        <f>SUM(D121:D124)</f>
        <v>0.2404</v>
      </c>
      <c r="E125" s="94">
        <f>SUM(E121:E124)</f>
        <v>1127.1879405247812</v>
      </c>
    </row>
    <row r="126" spans="1:5" ht="13.35" customHeight="1" x14ac:dyDescent="0.2">
      <c r="A126" s="138" t="s">
        <v>98</v>
      </c>
      <c r="B126" s="138"/>
      <c r="C126" s="138"/>
      <c r="D126" s="138"/>
      <c r="E126" s="138"/>
    </row>
    <row r="127" spans="1:5" ht="12.75" customHeight="1" x14ac:dyDescent="0.2">
      <c r="A127" s="138" t="s">
        <v>99</v>
      </c>
      <c r="B127" s="138"/>
      <c r="C127" s="138"/>
      <c r="D127" s="138"/>
      <c r="E127" s="138"/>
    </row>
    <row r="128" spans="1:5" ht="12.75" customHeight="1" x14ac:dyDescent="0.2">
      <c r="A128" s="21"/>
      <c r="B128" s="21"/>
      <c r="C128" s="21"/>
      <c r="D128" s="21"/>
      <c r="E128" s="21"/>
    </row>
    <row r="129" spans="1:5" ht="12.75" customHeight="1" x14ac:dyDescent="0.2">
      <c r="A129" s="116" t="s">
        <v>100</v>
      </c>
      <c r="B129" s="116"/>
      <c r="C129" s="116"/>
      <c r="D129" s="116"/>
      <c r="E129" s="116"/>
    </row>
    <row r="130" spans="1:5" ht="12.75" customHeight="1" x14ac:dyDescent="0.2">
      <c r="A130" s="142" t="s">
        <v>101</v>
      </c>
      <c r="B130" s="142"/>
      <c r="C130" s="142"/>
      <c r="D130" s="142"/>
      <c r="E130" s="142"/>
    </row>
    <row r="131" spans="1:5" ht="13.35" customHeight="1" x14ac:dyDescent="0.2">
      <c r="A131" s="3"/>
      <c r="B131" s="3"/>
      <c r="C131" s="3"/>
      <c r="D131" s="3"/>
      <c r="E131" s="3"/>
    </row>
    <row r="132" spans="1:5" ht="12.75" customHeight="1" x14ac:dyDescent="0.2">
      <c r="A132" s="139" t="s">
        <v>102</v>
      </c>
      <c r="B132" s="139"/>
      <c r="C132" s="139"/>
      <c r="D132" s="139"/>
      <c r="E132" s="39" t="s">
        <v>31</v>
      </c>
    </row>
    <row r="133" spans="1:5" ht="13.35" customHeight="1" x14ac:dyDescent="0.2">
      <c r="A133" s="40" t="s">
        <v>9</v>
      </c>
      <c r="B133" s="131" t="s">
        <v>103</v>
      </c>
      <c r="C133" s="131"/>
      <c r="D133" s="131"/>
      <c r="E133" s="84">
        <f>E50</f>
        <v>1825</v>
      </c>
    </row>
    <row r="134" spans="1:5" ht="13.35" customHeight="1" x14ac:dyDescent="0.2">
      <c r="A134" s="40" t="s">
        <v>11</v>
      </c>
      <c r="B134" s="131" t="s">
        <v>104</v>
      </c>
      <c r="C134" s="131"/>
      <c r="D134" s="131"/>
      <c r="E134" s="84">
        <f>E60</f>
        <v>647.5</v>
      </c>
    </row>
    <row r="135" spans="1:5" ht="13.35" customHeight="1" x14ac:dyDescent="0.2">
      <c r="A135" s="40" t="s">
        <v>13</v>
      </c>
      <c r="B135" s="126" t="s">
        <v>467</v>
      </c>
      <c r="C135" s="126"/>
      <c r="D135" s="126"/>
      <c r="E135" s="84">
        <f>E69</f>
        <v>0</v>
      </c>
    </row>
    <row r="136" spans="1:5" ht="13.35" customHeight="1" x14ac:dyDescent="0.2">
      <c r="A136" s="40" t="s">
        <v>15</v>
      </c>
      <c r="B136" s="131" t="s">
        <v>105</v>
      </c>
      <c r="C136" s="131"/>
      <c r="D136" s="131"/>
      <c r="E136" s="84">
        <f>E117</f>
        <v>1548.1475</v>
      </c>
    </row>
    <row r="137" spans="1:5" ht="13.35" customHeight="1" x14ac:dyDescent="0.2">
      <c r="A137" s="136" t="s">
        <v>106</v>
      </c>
      <c r="B137" s="136"/>
      <c r="C137" s="136"/>
      <c r="D137" s="136"/>
      <c r="E137" s="95">
        <f>SUM(E133:E136)</f>
        <v>4020.6475</v>
      </c>
    </row>
    <row r="138" spans="1:5" ht="13.35" customHeight="1" x14ac:dyDescent="0.2">
      <c r="A138" s="40" t="s">
        <v>36</v>
      </c>
      <c r="B138" s="131" t="s">
        <v>107</v>
      </c>
      <c r="C138" s="131"/>
      <c r="D138" s="131"/>
      <c r="E138" s="88">
        <f>E125</f>
        <v>1127.1879405247812</v>
      </c>
    </row>
    <row r="139" spans="1:5" ht="13.35" customHeight="1" x14ac:dyDescent="0.2">
      <c r="A139" s="136" t="s">
        <v>397</v>
      </c>
      <c r="B139" s="136"/>
      <c r="C139" s="136"/>
      <c r="D139" s="136"/>
      <c r="E139" s="82">
        <f>SUM(E137:E138)</f>
        <v>5147.835440524781</v>
      </c>
    </row>
  </sheetData>
  <mergeCells count="138">
    <mergeCell ref="A1:E1"/>
    <mergeCell ref="B2:E2"/>
    <mergeCell ref="A3:E3"/>
    <mergeCell ref="A5:E5"/>
    <mergeCell ref="A6:E6"/>
    <mergeCell ref="A8:B8"/>
    <mergeCell ref="C8:E8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36:D36"/>
    <mergeCell ref="B37:D37"/>
    <mergeCell ref="B42:D42"/>
    <mergeCell ref="A29:E29"/>
    <mergeCell ref="A33:E33"/>
    <mergeCell ref="B35:D35"/>
    <mergeCell ref="A31:B31"/>
    <mergeCell ref="A32:E32"/>
    <mergeCell ref="B34:D34"/>
    <mergeCell ref="A38:E38"/>
    <mergeCell ref="A40:E40"/>
    <mergeCell ref="B41:D41"/>
    <mergeCell ref="B49:D49"/>
    <mergeCell ref="A52:E52"/>
    <mergeCell ref="B54:D54"/>
    <mergeCell ref="B43:D43"/>
    <mergeCell ref="B44:D44"/>
    <mergeCell ref="B45:D45"/>
    <mergeCell ref="B46:D46"/>
    <mergeCell ref="B47:D47"/>
    <mergeCell ref="B48:D48"/>
    <mergeCell ref="A50:D50"/>
    <mergeCell ref="A51:E51"/>
    <mergeCell ref="B53:D53"/>
    <mergeCell ref="A62:E62"/>
    <mergeCell ref="A63:E63"/>
    <mergeCell ref="B65:D65"/>
    <mergeCell ref="B66:D66"/>
    <mergeCell ref="B55:D55"/>
    <mergeCell ref="B56:D56"/>
    <mergeCell ref="B57:D57"/>
    <mergeCell ref="B58:D58"/>
    <mergeCell ref="B59:D59"/>
    <mergeCell ref="A60:D60"/>
    <mergeCell ref="A61:E61"/>
    <mergeCell ref="B64:D64"/>
    <mergeCell ref="A73:E73"/>
    <mergeCell ref="B75:C75"/>
    <mergeCell ref="B76:C76"/>
    <mergeCell ref="B77:C77"/>
    <mergeCell ref="B78:C78"/>
    <mergeCell ref="B67:D67"/>
    <mergeCell ref="B68:D68"/>
    <mergeCell ref="A71:E71"/>
    <mergeCell ref="A72:E72"/>
    <mergeCell ref="A69:D69"/>
    <mergeCell ref="A70:E70"/>
    <mergeCell ref="B74:C74"/>
    <mergeCell ref="A85:E85"/>
    <mergeCell ref="A86:E86"/>
    <mergeCell ref="A87:E87"/>
    <mergeCell ref="B89:C89"/>
    <mergeCell ref="B90:C90"/>
    <mergeCell ref="B79:C79"/>
    <mergeCell ref="B80:C80"/>
    <mergeCell ref="B81:C81"/>
    <mergeCell ref="B82:C82"/>
    <mergeCell ref="A83:C83"/>
    <mergeCell ref="A84:E84"/>
    <mergeCell ref="B88:C88"/>
    <mergeCell ref="A98:E98"/>
    <mergeCell ref="B100:C100"/>
    <mergeCell ref="B101:C101"/>
    <mergeCell ref="B102:C102"/>
    <mergeCell ref="B91:C91"/>
    <mergeCell ref="B92:C92"/>
    <mergeCell ref="B93:C93"/>
    <mergeCell ref="B94:C94"/>
    <mergeCell ref="B95:C95"/>
    <mergeCell ref="A96:C96"/>
    <mergeCell ref="A97:E97"/>
    <mergeCell ref="B99:C99"/>
    <mergeCell ref="A110:E110"/>
    <mergeCell ref="B112:C112"/>
    <mergeCell ref="B113:C113"/>
    <mergeCell ref="B114:C114"/>
    <mergeCell ref="B115:C115"/>
    <mergeCell ref="B107:C107"/>
    <mergeCell ref="A103:C103"/>
    <mergeCell ref="A105:E105"/>
    <mergeCell ref="B106:C106"/>
    <mergeCell ref="A108:C108"/>
    <mergeCell ref="A109:E109"/>
    <mergeCell ref="B111:C111"/>
    <mergeCell ref="B122:C122"/>
    <mergeCell ref="B123:C123"/>
    <mergeCell ref="B124:C124"/>
    <mergeCell ref="A127:E127"/>
    <mergeCell ref="B116:C116"/>
    <mergeCell ref="A119:E119"/>
    <mergeCell ref="B121:C121"/>
    <mergeCell ref="A117:C117"/>
    <mergeCell ref="A118:E118"/>
    <mergeCell ref="B120:C120"/>
    <mergeCell ref="A125:C125"/>
    <mergeCell ref="A126:E126"/>
    <mergeCell ref="A139:D139"/>
    <mergeCell ref="B136:D136"/>
    <mergeCell ref="A130:E130"/>
    <mergeCell ref="B134:D134"/>
    <mergeCell ref="B135:D135"/>
    <mergeCell ref="A129:E129"/>
    <mergeCell ref="A132:D132"/>
    <mergeCell ref="B133:D133"/>
    <mergeCell ref="A137:D137"/>
    <mergeCell ref="B138:D13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39"/>
  <sheetViews>
    <sheetView zoomScaleNormal="100" workbookViewId="0">
      <selection activeCell="C8" sqref="C8:E8"/>
    </sheetView>
  </sheetViews>
  <sheetFormatPr defaultRowHeight="15" customHeight="1" x14ac:dyDescent="0.2"/>
  <cols>
    <col min="1" max="1" width="4.375" style="8" customWidth="1"/>
    <col min="2" max="2" width="33.125" style="8" customWidth="1"/>
    <col min="3" max="3" width="23.75" style="8" customWidth="1"/>
    <col min="4" max="4" width="11.875" style="8" customWidth="1"/>
    <col min="5" max="5" width="21.375" style="9" bestFit="1" customWidth="1"/>
    <col min="6" max="7" width="10.75" style="1" hidden="1" customWidth="1"/>
    <col min="8" max="8" width="8.875" style="1" customWidth="1"/>
    <col min="9" max="9" width="8.625" style="1" customWidth="1"/>
    <col min="10" max="1024" width="8.125" style="1" customWidth="1"/>
  </cols>
  <sheetData>
    <row r="1" spans="1:5" ht="15" customHeight="1" x14ac:dyDescent="0.25">
      <c r="A1" s="117" t="s">
        <v>2</v>
      </c>
      <c r="B1" s="117"/>
      <c r="C1" s="117"/>
      <c r="D1" s="117"/>
      <c r="E1" s="117"/>
    </row>
    <row r="2" spans="1:5" ht="15" customHeight="1" x14ac:dyDescent="0.25">
      <c r="A2" s="7"/>
      <c r="B2" s="118" t="s">
        <v>433</v>
      </c>
      <c r="C2" s="118"/>
      <c r="D2" s="118"/>
      <c r="E2" s="118"/>
    </row>
    <row r="3" spans="1:5" ht="15" customHeight="1" x14ac:dyDescent="0.2">
      <c r="A3" s="119"/>
      <c r="B3" s="119"/>
      <c r="C3" s="119"/>
      <c r="D3" s="119"/>
      <c r="E3" s="119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20" t="s">
        <v>478</v>
      </c>
      <c r="B5" s="120"/>
      <c r="C5" s="120"/>
      <c r="D5" s="120"/>
      <c r="E5" s="120"/>
    </row>
    <row r="6" spans="1:5" ht="15" customHeight="1" x14ac:dyDescent="0.2">
      <c r="A6" s="116"/>
      <c r="B6" s="116"/>
      <c r="C6" s="116"/>
      <c r="D6" s="116"/>
      <c r="E6" s="116"/>
    </row>
    <row r="7" spans="1:5" ht="14.25" x14ac:dyDescent="0.2"/>
    <row r="8" spans="1:5" ht="15" customHeight="1" x14ac:dyDescent="0.2">
      <c r="A8" s="113" t="s">
        <v>3</v>
      </c>
      <c r="B8" s="113"/>
      <c r="C8" s="121" t="s">
        <v>479</v>
      </c>
      <c r="D8" s="121"/>
      <c r="E8" s="121"/>
    </row>
    <row r="9" spans="1:5" ht="15" customHeight="1" x14ac:dyDescent="0.2">
      <c r="A9" s="113" t="s">
        <v>4</v>
      </c>
      <c r="B9" s="113"/>
      <c r="C9" s="114" t="s">
        <v>5</v>
      </c>
      <c r="D9" s="114"/>
      <c r="E9" s="114"/>
    </row>
    <row r="10" spans="1:5" ht="15" customHeight="1" x14ac:dyDescent="0.2">
      <c r="A10" s="113" t="s">
        <v>6</v>
      </c>
      <c r="B10" s="113"/>
      <c r="C10" s="114" t="s">
        <v>7</v>
      </c>
      <c r="D10" s="114"/>
      <c r="E10" s="114"/>
    </row>
    <row r="11" spans="1:5" ht="15" customHeight="1" x14ac:dyDescent="0.2">
      <c r="A11" s="4"/>
      <c r="B11" s="4"/>
      <c r="C11" s="57"/>
      <c r="D11" s="57"/>
      <c r="E11" s="57"/>
    </row>
    <row r="12" spans="1:5" ht="15" customHeight="1" x14ac:dyDescent="0.2">
      <c r="A12" s="115"/>
      <c r="B12" s="115"/>
      <c r="C12" s="115"/>
      <c r="D12" s="115"/>
      <c r="E12" s="115"/>
    </row>
    <row r="13" spans="1:5" ht="15" customHeight="1" x14ac:dyDescent="0.2">
      <c r="A13" s="116" t="s">
        <v>8</v>
      </c>
      <c r="B13" s="116"/>
      <c r="C13" s="116"/>
      <c r="D13" s="116"/>
      <c r="E13" s="116"/>
    </row>
    <row r="14" spans="1:5" ht="15" customHeight="1" x14ac:dyDescent="0.2">
      <c r="A14" s="62" t="s">
        <v>9</v>
      </c>
      <c r="B14" s="125" t="s">
        <v>10</v>
      </c>
      <c r="C14" s="125"/>
      <c r="D14" s="125"/>
      <c r="E14" s="63"/>
    </row>
    <row r="15" spans="1:5" ht="14.25" x14ac:dyDescent="0.2">
      <c r="A15" s="62" t="s">
        <v>11</v>
      </c>
      <c r="B15" s="125" t="s">
        <v>12</v>
      </c>
      <c r="C15" s="125"/>
      <c r="D15" s="125"/>
      <c r="E15" s="62" t="s">
        <v>120</v>
      </c>
    </row>
    <row r="16" spans="1:5" ht="14.25" x14ac:dyDescent="0.2">
      <c r="A16" s="62" t="s">
        <v>13</v>
      </c>
      <c r="B16" s="126" t="s">
        <v>14</v>
      </c>
      <c r="C16" s="126"/>
      <c r="D16" s="126"/>
      <c r="E16" s="64" t="s">
        <v>439</v>
      </c>
    </row>
    <row r="17" spans="1:5" ht="15" customHeight="1" x14ac:dyDescent="0.2">
      <c r="A17" s="62" t="s">
        <v>15</v>
      </c>
      <c r="B17" s="126" t="s">
        <v>16</v>
      </c>
      <c r="C17" s="126"/>
      <c r="D17" s="126"/>
      <c r="E17" s="62" t="s">
        <v>17</v>
      </c>
    </row>
    <row r="18" spans="1:5" ht="15" customHeight="1" x14ac:dyDescent="0.2">
      <c r="A18" s="20"/>
      <c r="B18" s="58"/>
      <c r="C18" s="58"/>
      <c r="D18" s="58"/>
      <c r="E18" s="20"/>
    </row>
    <row r="19" spans="1:5" ht="15" customHeight="1" x14ac:dyDescent="0.2">
      <c r="A19" s="115"/>
      <c r="B19" s="115"/>
      <c r="C19" s="115"/>
      <c r="D19" s="115"/>
      <c r="E19" s="115"/>
    </row>
    <row r="20" spans="1:5" ht="15" customHeight="1" x14ac:dyDescent="0.2">
      <c r="A20" s="116" t="s">
        <v>18</v>
      </c>
      <c r="B20" s="116"/>
      <c r="C20" s="116"/>
      <c r="D20" s="116"/>
      <c r="E20" s="116"/>
    </row>
    <row r="21" spans="1:5" ht="15" customHeight="1" x14ac:dyDescent="0.2">
      <c r="A21" s="123" t="s">
        <v>19</v>
      </c>
      <c r="B21" s="123"/>
      <c r="C21" s="124" t="s">
        <v>20</v>
      </c>
      <c r="D21" s="124" t="s">
        <v>21</v>
      </c>
      <c r="E21" s="124"/>
    </row>
    <row r="22" spans="1:5" ht="15" customHeight="1" x14ac:dyDescent="0.2">
      <c r="A22" s="123"/>
      <c r="B22" s="123"/>
      <c r="C22" s="124"/>
      <c r="D22" s="124"/>
      <c r="E22" s="124"/>
    </row>
    <row r="23" spans="1:5" ht="15" customHeight="1" x14ac:dyDescent="0.2">
      <c r="A23" s="125" t="s">
        <v>121</v>
      </c>
      <c r="B23" s="125"/>
      <c r="C23" s="67" t="s">
        <v>22</v>
      </c>
      <c r="D23" s="141">
        <v>1</v>
      </c>
      <c r="E23" s="141"/>
    </row>
    <row r="24" spans="1:5" ht="15" customHeight="1" x14ac:dyDescent="0.2">
      <c r="A24" s="125"/>
      <c r="B24" s="125"/>
      <c r="C24" s="67"/>
      <c r="D24" s="121"/>
      <c r="E24" s="121"/>
    </row>
    <row r="25" spans="1:5" s="16" customFormat="1" ht="15" customHeight="1" x14ac:dyDescent="0.2">
      <c r="A25" s="121"/>
      <c r="B25" s="121"/>
      <c r="C25" s="67"/>
      <c r="D25" s="121"/>
      <c r="E25" s="121"/>
    </row>
    <row r="26" spans="1:5" s="16" customFormat="1" ht="15" customHeight="1" x14ac:dyDescent="0.2">
      <c r="A26" s="121"/>
      <c r="B26" s="121"/>
      <c r="C26" s="62"/>
      <c r="D26" s="121"/>
      <c r="E26" s="121"/>
    </row>
    <row r="27" spans="1:5" ht="15" customHeight="1" x14ac:dyDescent="0.2">
      <c r="A27" s="121"/>
      <c r="B27" s="121"/>
      <c r="C27" s="62"/>
      <c r="D27" s="121"/>
      <c r="E27" s="121"/>
    </row>
    <row r="28" spans="1:5" ht="15" customHeight="1" x14ac:dyDescent="0.2">
      <c r="A28" s="58"/>
      <c r="B28" s="58"/>
      <c r="C28" s="20"/>
      <c r="D28" s="65"/>
      <c r="E28" s="65"/>
    </row>
    <row r="29" spans="1:5" s="18" customFormat="1" ht="12.75" x14ac:dyDescent="0.2">
      <c r="A29" s="116" t="s">
        <v>128</v>
      </c>
      <c r="B29" s="116"/>
      <c r="C29" s="116"/>
      <c r="D29" s="116"/>
      <c r="E29" s="116"/>
    </row>
    <row r="30" spans="1:5" ht="14.25" x14ac:dyDescent="0.2">
      <c r="A30" s="17"/>
      <c r="B30" s="17"/>
      <c r="C30" s="17"/>
      <c r="D30" s="17"/>
      <c r="E30" s="17"/>
    </row>
    <row r="31" spans="1:5" ht="15" customHeight="1" x14ac:dyDescent="0.2">
      <c r="A31" s="122" t="s">
        <v>23</v>
      </c>
      <c r="B31" s="122"/>
      <c r="C31" s="68"/>
      <c r="D31" s="68"/>
      <c r="E31" s="68"/>
    </row>
    <row r="32" spans="1:5" ht="28.5" customHeight="1" x14ac:dyDescent="0.2">
      <c r="A32" s="129" t="s">
        <v>440</v>
      </c>
      <c r="B32" s="129"/>
      <c r="C32" s="129"/>
      <c r="D32" s="129"/>
      <c r="E32" s="129"/>
    </row>
    <row r="33" spans="1:5" ht="15" customHeight="1" x14ac:dyDescent="0.2">
      <c r="A33" s="130" t="s">
        <v>24</v>
      </c>
      <c r="B33" s="130"/>
      <c r="C33" s="130"/>
      <c r="D33" s="130"/>
      <c r="E33" s="130"/>
    </row>
    <row r="34" spans="1:5" ht="12.75" customHeight="1" x14ac:dyDescent="0.2">
      <c r="A34" s="62">
        <v>1</v>
      </c>
      <c r="B34" s="131" t="s">
        <v>385</v>
      </c>
      <c r="C34" s="131"/>
      <c r="D34" s="131"/>
      <c r="E34" s="62" t="s">
        <v>120</v>
      </c>
    </row>
    <row r="35" spans="1:5" ht="15" customHeight="1" x14ac:dyDescent="0.2">
      <c r="A35" s="62">
        <v>2</v>
      </c>
      <c r="B35" s="131" t="s">
        <v>25</v>
      </c>
      <c r="C35" s="131"/>
      <c r="D35" s="131"/>
      <c r="E35" s="70">
        <v>1550</v>
      </c>
    </row>
    <row r="36" spans="1:5" ht="14.25" x14ac:dyDescent="0.2">
      <c r="A36" s="62">
        <v>3</v>
      </c>
      <c r="B36" s="131" t="s">
        <v>26</v>
      </c>
      <c r="C36" s="131"/>
      <c r="D36" s="131"/>
      <c r="E36" s="96" t="s">
        <v>133</v>
      </c>
    </row>
    <row r="37" spans="1:5" ht="14.25" x14ac:dyDescent="0.2">
      <c r="A37" s="62">
        <v>4</v>
      </c>
      <c r="B37" s="131" t="s">
        <v>27</v>
      </c>
      <c r="C37" s="131"/>
      <c r="D37" s="131"/>
      <c r="E37" s="72">
        <v>45658</v>
      </c>
    </row>
    <row r="38" spans="1:5" ht="22.5" customHeight="1" x14ac:dyDescent="0.2">
      <c r="A38" s="127" t="s">
        <v>28</v>
      </c>
      <c r="B38" s="127"/>
      <c r="C38" s="127"/>
      <c r="D38" s="127"/>
      <c r="E38" s="127"/>
    </row>
    <row r="39" spans="1:5" ht="15" customHeight="1" x14ac:dyDescent="0.2">
      <c r="A39" s="20"/>
      <c r="B39" s="20"/>
      <c r="C39" s="20"/>
      <c r="D39" s="20"/>
      <c r="E39" s="20"/>
    </row>
    <row r="40" spans="1:5" ht="15" customHeight="1" x14ac:dyDescent="0.2">
      <c r="A40" s="114" t="s">
        <v>29</v>
      </c>
      <c r="B40" s="114"/>
      <c r="C40" s="114"/>
      <c r="D40" s="114"/>
      <c r="E40" s="114"/>
    </row>
    <row r="41" spans="1:5" ht="15" customHeight="1" x14ac:dyDescent="0.2">
      <c r="A41" s="66">
        <v>1</v>
      </c>
      <c r="B41" s="128" t="s">
        <v>30</v>
      </c>
      <c r="C41" s="128"/>
      <c r="D41" s="128"/>
      <c r="E41" s="39" t="s">
        <v>31</v>
      </c>
    </row>
    <row r="42" spans="1:5" ht="15" customHeight="1" x14ac:dyDescent="0.2">
      <c r="A42" s="40" t="s">
        <v>9</v>
      </c>
      <c r="B42" s="126" t="s">
        <v>32</v>
      </c>
      <c r="C42" s="126"/>
      <c r="D42" s="126"/>
      <c r="E42" s="73">
        <f>E35</f>
        <v>1550</v>
      </c>
    </row>
    <row r="43" spans="1:5" ht="15" customHeight="1" x14ac:dyDescent="0.2">
      <c r="A43" s="40" t="s">
        <v>11</v>
      </c>
      <c r="B43" s="126" t="s">
        <v>33</v>
      </c>
      <c r="C43" s="126"/>
      <c r="D43" s="126"/>
      <c r="E43" s="78">
        <v>0</v>
      </c>
    </row>
    <row r="44" spans="1:5" ht="15" customHeight="1" x14ac:dyDescent="0.2">
      <c r="A44" s="40" t="s">
        <v>13</v>
      </c>
      <c r="B44" s="126" t="s">
        <v>34</v>
      </c>
      <c r="C44" s="126"/>
      <c r="D44" s="126"/>
      <c r="E44" s="78">
        <v>0</v>
      </c>
    </row>
    <row r="45" spans="1:5" ht="15" customHeight="1" x14ac:dyDescent="0.2">
      <c r="A45" s="40" t="s">
        <v>15</v>
      </c>
      <c r="B45" s="126" t="s">
        <v>35</v>
      </c>
      <c r="C45" s="126"/>
      <c r="D45" s="126"/>
      <c r="E45" s="78">
        <v>0</v>
      </c>
    </row>
    <row r="46" spans="1:5" ht="15" customHeight="1" x14ac:dyDescent="0.2">
      <c r="A46" s="40" t="s">
        <v>36</v>
      </c>
      <c r="B46" s="126" t="s">
        <v>37</v>
      </c>
      <c r="C46" s="126"/>
      <c r="D46" s="126"/>
      <c r="E46" s="78">
        <v>0</v>
      </c>
    </row>
    <row r="47" spans="1:5" ht="15" customHeight="1" x14ac:dyDescent="0.2">
      <c r="A47" s="40" t="s">
        <v>38</v>
      </c>
      <c r="B47" s="126" t="s">
        <v>39</v>
      </c>
      <c r="C47" s="126"/>
      <c r="D47" s="126"/>
      <c r="E47" s="78">
        <v>0</v>
      </c>
    </row>
    <row r="48" spans="1:5" ht="15" customHeight="1" x14ac:dyDescent="0.2">
      <c r="A48" s="40" t="s">
        <v>40</v>
      </c>
      <c r="B48" s="126" t="s">
        <v>41</v>
      </c>
      <c r="C48" s="126"/>
      <c r="D48" s="126"/>
      <c r="E48" s="78">
        <v>0</v>
      </c>
    </row>
    <row r="49" spans="1:5" ht="15" customHeight="1" x14ac:dyDescent="0.2">
      <c r="A49" s="40" t="s">
        <v>42</v>
      </c>
      <c r="B49" s="126" t="s">
        <v>43</v>
      </c>
      <c r="C49" s="126"/>
      <c r="D49" s="126"/>
      <c r="E49" s="78">
        <v>0</v>
      </c>
    </row>
    <row r="50" spans="1:5" ht="15" customHeight="1" x14ac:dyDescent="0.2">
      <c r="A50" s="124" t="s">
        <v>44</v>
      </c>
      <c r="B50" s="124"/>
      <c r="C50" s="124"/>
      <c r="D50" s="124"/>
      <c r="E50" s="75">
        <f>SUM(E42:E49)</f>
        <v>1550</v>
      </c>
    </row>
    <row r="51" spans="1:5" ht="30" customHeight="1" x14ac:dyDescent="0.2">
      <c r="A51" s="119"/>
      <c r="B51" s="119"/>
      <c r="C51" s="119"/>
      <c r="D51" s="119"/>
      <c r="E51" s="119"/>
    </row>
    <row r="52" spans="1:5" ht="30" customHeight="1" x14ac:dyDescent="0.2">
      <c r="A52" s="116" t="s">
        <v>45</v>
      </c>
      <c r="B52" s="116"/>
      <c r="C52" s="116"/>
      <c r="D52" s="116"/>
      <c r="E52" s="116"/>
    </row>
    <row r="53" spans="1:5" ht="15" customHeight="1" x14ac:dyDescent="0.2">
      <c r="A53" s="66">
        <v>2</v>
      </c>
      <c r="B53" s="128" t="s">
        <v>108</v>
      </c>
      <c r="C53" s="128"/>
      <c r="D53" s="128"/>
      <c r="E53" s="39" t="s">
        <v>31</v>
      </c>
    </row>
    <row r="54" spans="1:5" ht="24.75" customHeight="1" x14ac:dyDescent="0.2">
      <c r="A54" s="40" t="s">
        <v>9</v>
      </c>
      <c r="B54" s="132" t="s">
        <v>446</v>
      </c>
      <c r="C54" s="132"/>
      <c r="D54" s="132"/>
      <c r="E54" s="97">
        <f>(3*2*22)-(0.06*E35)</f>
        <v>39</v>
      </c>
    </row>
    <row r="55" spans="1:5" ht="15" customHeight="1" x14ac:dyDescent="0.2">
      <c r="A55" s="40" t="s">
        <v>11</v>
      </c>
      <c r="B55" s="133" t="s">
        <v>441</v>
      </c>
      <c r="C55" s="133"/>
      <c r="D55" s="133"/>
      <c r="E55" s="73">
        <v>594</v>
      </c>
    </row>
    <row r="56" spans="1:5" ht="15" customHeight="1" x14ac:dyDescent="0.2">
      <c r="A56" s="40" t="s">
        <v>13</v>
      </c>
      <c r="B56" s="133" t="s">
        <v>442</v>
      </c>
      <c r="C56" s="133"/>
      <c r="D56" s="133"/>
      <c r="E56" s="73">
        <v>20</v>
      </c>
    </row>
    <row r="57" spans="1:5" ht="15" customHeight="1" x14ac:dyDescent="0.2">
      <c r="A57" s="40" t="s">
        <v>15</v>
      </c>
      <c r="B57" s="133" t="s">
        <v>46</v>
      </c>
      <c r="C57" s="133"/>
      <c r="D57" s="133"/>
      <c r="E57" s="78">
        <v>0</v>
      </c>
    </row>
    <row r="58" spans="1:5" ht="15" customHeight="1" x14ac:dyDescent="0.2">
      <c r="A58" s="40" t="s">
        <v>36</v>
      </c>
      <c r="B58" s="133" t="s">
        <v>47</v>
      </c>
      <c r="C58" s="133"/>
      <c r="D58" s="133"/>
      <c r="E58" s="73">
        <v>11</v>
      </c>
    </row>
    <row r="59" spans="1:5" ht="15" customHeight="1" x14ac:dyDescent="0.2">
      <c r="A59" s="40" t="s">
        <v>38</v>
      </c>
      <c r="B59" s="133" t="s">
        <v>43</v>
      </c>
      <c r="C59" s="133"/>
      <c r="D59" s="133"/>
      <c r="E59" s="78">
        <v>0</v>
      </c>
    </row>
    <row r="60" spans="1:5" ht="15" customHeight="1" x14ac:dyDescent="0.2">
      <c r="A60" s="124" t="s">
        <v>48</v>
      </c>
      <c r="B60" s="124"/>
      <c r="C60" s="124"/>
      <c r="D60" s="124"/>
      <c r="E60" s="82">
        <f>SUM(E54:E59)</f>
        <v>664</v>
      </c>
    </row>
    <row r="61" spans="1:5" ht="15" customHeight="1" x14ac:dyDescent="0.2">
      <c r="A61" s="135" t="s">
        <v>49</v>
      </c>
      <c r="B61" s="135"/>
      <c r="C61" s="135"/>
      <c r="D61" s="135"/>
      <c r="E61" s="135"/>
    </row>
    <row r="62" spans="1:5" ht="15" customHeight="1" x14ac:dyDescent="0.2">
      <c r="A62" s="119"/>
      <c r="B62" s="119"/>
      <c r="C62" s="119"/>
      <c r="D62" s="119"/>
      <c r="E62" s="119"/>
    </row>
    <row r="63" spans="1:5" ht="15" customHeight="1" x14ac:dyDescent="0.2">
      <c r="A63" s="116" t="s">
        <v>50</v>
      </c>
      <c r="B63" s="116"/>
      <c r="C63" s="116"/>
      <c r="D63" s="116"/>
      <c r="E63" s="116"/>
    </row>
    <row r="64" spans="1:5" ht="15" customHeight="1" x14ac:dyDescent="0.2">
      <c r="A64" s="66">
        <v>3</v>
      </c>
      <c r="B64" s="128" t="s">
        <v>51</v>
      </c>
      <c r="C64" s="128"/>
      <c r="D64" s="128"/>
      <c r="E64" s="39" t="s">
        <v>31</v>
      </c>
    </row>
    <row r="65" spans="1:5" ht="15" customHeight="1" x14ac:dyDescent="0.2">
      <c r="A65" s="40" t="s">
        <v>9</v>
      </c>
      <c r="B65" s="126" t="s">
        <v>52</v>
      </c>
      <c r="C65" s="126"/>
      <c r="D65" s="126"/>
      <c r="E65" s="79">
        <f>'Res. Ins. Div.'!D14</f>
        <v>0</v>
      </c>
    </row>
    <row r="66" spans="1:5" ht="15" customHeight="1" x14ac:dyDescent="0.2">
      <c r="A66" s="40" t="s">
        <v>11</v>
      </c>
      <c r="B66" s="126" t="s">
        <v>53</v>
      </c>
      <c r="C66" s="126"/>
      <c r="D66" s="126"/>
      <c r="E66" s="79">
        <f>'Res. Ins. Div.'!F14+'Res. Ins. Div.'!H14</f>
        <v>0</v>
      </c>
    </row>
    <row r="67" spans="1:5" ht="15" customHeight="1" x14ac:dyDescent="0.2">
      <c r="A67" s="40" t="s">
        <v>13</v>
      </c>
      <c r="B67" s="126" t="s">
        <v>54</v>
      </c>
      <c r="C67" s="126"/>
      <c r="D67" s="126"/>
      <c r="E67" s="80">
        <v>0</v>
      </c>
    </row>
    <row r="68" spans="1:5" ht="15" customHeight="1" x14ac:dyDescent="0.2">
      <c r="A68" s="40" t="s">
        <v>15</v>
      </c>
      <c r="B68" s="126" t="s">
        <v>43</v>
      </c>
      <c r="C68" s="126"/>
      <c r="D68" s="126"/>
      <c r="E68" s="80">
        <v>0</v>
      </c>
    </row>
    <row r="69" spans="1:5" ht="15" customHeight="1" x14ac:dyDescent="0.2">
      <c r="A69" s="136" t="s">
        <v>55</v>
      </c>
      <c r="B69" s="136"/>
      <c r="C69" s="136"/>
      <c r="D69" s="136"/>
      <c r="E69" s="82">
        <f>SUM(E65:E68)</f>
        <v>0</v>
      </c>
    </row>
    <row r="70" spans="1:5" ht="15" customHeight="1" x14ac:dyDescent="0.2">
      <c r="A70" s="135" t="s">
        <v>56</v>
      </c>
      <c r="B70" s="135"/>
      <c r="C70" s="135"/>
      <c r="D70" s="135"/>
      <c r="E70" s="135"/>
    </row>
    <row r="71" spans="1:5" ht="15" customHeight="1" x14ac:dyDescent="0.2">
      <c r="A71" s="119"/>
      <c r="B71" s="119"/>
      <c r="C71" s="119"/>
      <c r="D71" s="119"/>
      <c r="E71" s="119"/>
    </row>
    <row r="72" spans="1:5" ht="15" customHeight="1" x14ac:dyDescent="0.2">
      <c r="A72" s="116" t="s">
        <v>57</v>
      </c>
      <c r="B72" s="116"/>
      <c r="C72" s="116"/>
      <c r="D72" s="116"/>
      <c r="E72" s="116"/>
    </row>
    <row r="73" spans="1:5" ht="15" customHeight="1" x14ac:dyDescent="0.2">
      <c r="A73" s="137" t="s">
        <v>58</v>
      </c>
      <c r="B73" s="137"/>
      <c r="C73" s="137"/>
      <c r="D73" s="137"/>
      <c r="E73" s="137"/>
    </row>
    <row r="74" spans="1:5" ht="15" customHeight="1" x14ac:dyDescent="0.2">
      <c r="A74" s="66" t="s">
        <v>59</v>
      </c>
      <c r="B74" s="128" t="s">
        <v>58</v>
      </c>
      <c r="C74" s="128"/>
      <c r="D74" s="39" t="s">
        <v>60</v>
      </c>
      <c r="E74" s="39" t="s">
        <v>31</v>
      </c>
    </row>
    <row r="75" spans="1:5" ht="12.75" customHeight="1" x14ac:dyDescent="0.2">
      <c r="A75" s="40" t="s">
        <v>9</v>
      </c>
      <c r="B75" s="126" t="s">
        <v>61</v>
      </c>
      <c r="C75" s="126"/>
      <c r="D75" s="83">
        <v>0.2</v>
      </c>
      <c r="E75" s="84">
        <f>E50*D75</f>
        <v>310</v>
      </c>
    </row>
    <row r="76" spans="1:5" ht="15" customHeight="1" x14ac:dyDescent="0.2">
      <c r="A76" s="40" t="s">
        <v>11</v>
      </c>
      <c r="B76" s="126" t="s">
        <v>62</v>
      </c>
      <c r="C76" s="126"/>
      <c r="D76" s="83">
        <v>0.08</v>
      </c>
      <c r="E76" s="84">
        <f>E50*D76</f>
        <v>124</v>
      </c>
    </row>
    <row r="77" spans="1:5" ht="27" customHeight="1" x14ac:dyDescent="0.2">
      <c r="A77" s="40" t="s">
        <v>13</v>
      </c>
      <c r="B77" s="126" t="s">
        <v>63</v>
      </c>
      <c r="C77" s="126"/>
      <c r="D77" s="85">
        <v>0.03</v>
      </c>
      <c r="E77" s="84">
        <f>E50*D77</f>
        <v>46.5</v>
      </c>
    </row>
    <row r="78" spans="1:5" ht="15" customHeight="1" x14ac:dyDescent="0.2">
      <c r="A78" s="40" t="s">
        <v>15</v>
      </c>
      <c r="B78" s="126" t="s">
        <v>64</v>
      </c>
      <c r="C78" s="126"/>
      <c r="D78" s="83">
        <v>2.5000000000000001E-2</v>
      </c>
      <c r="E78" s="84">
        <f>E50*D78</f>
        <v>38.75</v>
      </c>
    </row>
    <row r="79" spans="1:5" ht="15" customHeight="1" x14ac:dyDescent="0.2">
      <c r="A79" s="40" t="s">
        <v>36</v>
      </c>
      <c r="B79" s="126" t="s">
        <v>65</v>
      </c>
      <c r="C79" s="126"/>
      <c r="D79" s="83">
        <v>1.4999999999999999E-2</v>
      </c>
      <c r="E79" s="84">
        <f>E50*D79</f>
        <v>23.25</v>
      </c>
    </row>
    <row r="80" spans="1:5" ht="15" customHeight="1" x14ac:dyDescent="0.2">
      <c r="A80" s="40" t="s">
        <v>38</v>
      </c>
      <c r="B80" s="126" t="s">
        <v>66</v>
      </c>
      <c r="C80" s="126"/>
      <c r="D80" s="83">
        <v>0.01</v>
      </c>
      <c r="E80" s="84">
        <f>E50*D80</f>
        <v>15.5</v>
      </c>
    </row>
    <row r="81" spans="1:5" ht="14.25" x14ac:dyDescent="0.2">
      <c r="A81" s="40" t="s">
        <v>40</v>
      </c>
      <c r="B81" s="126" t="s">
        <v>67</v>
      </c>
      <c r="C81" s="126"/>
      <c r="D81" s="83">
        <v>6.0000000000000001E-3</v>
      </c>
      <c r="E81" s="84">
        <f>E50*D81</f>
        <v>9.3000000000000007</v>
      </c>
    </row>
    <row r="82" spans="1:5" ht="14.25" x14ac:dyDescent="0.2">
      <c r="A82" s="40" t="s">
        <v>42</v>
      </c>
      <c r="B82" s="126" t="s">
        <v>68</v>
      </c>
      <c r="C82" s="126"/>
      <c r="D82" s="83">
        <v>2E-3</v>
      </c>
      <c r="E82" s="84">
        <f>E50*D82</f>
        <v>3.1</v>
      </c>
    </row>
    <row r="83" spans="1:5" ht="15" customHeight="1" x14ac:dyDescent="0.2">
      <c r="A83" s="136" t="s">
        <v>69</v>
      </c>
      <c r="B83" s="136"/>
      <c r="C83" s="136"/>
      <c r="D83" s="86">
        <f>SUM(D75:D82)</f>
        <v>0.3680000000000001</v>
      </c>
      <c r="E83" s="82">
        <f>SUM(E75:E82)</f>
        <v>570.4</v>
      </c>
    </row>
    <row r="84" spans="1:5" ht="26.25" customHeight="1" x14ac:dyDescent="0.2">
      <c r="A84" s="135" t="s">
        <v>70</v>
      </c>
      <c r="B84" s="135"/>
      <c r="C84" s="135"/>
      <c r="D84" s="135"/>
      <c r="E84" s="135"/>
    </row>
    <row r="85" spans="1:5" ht="15" customHeight="1" x14ac:dyDescent="0.2">
      <c r="A85" s="138" t="s">
        <v>71</v>
      </c>
      <c r="B85" s="138"/>
      <c r="C85" s="138"/>
      <c r="D85" s="138"/>
      <c r="E85" s="138"/>
    </row>
    <row r="86" spans="1:5" ht="15" customHeight="1" x14ac:dyDescent="0.2">
      <c r="A86" s="119"/>
      <c r="B86" s="119"/>
      <c r="C86" s="119"/>
      <c r="D86" s="119"/>
      <c r="E86" s="119"/>
    </row>
    <row r="87" spans="1:5" ht="15" customHeight="1" x14ac:dyDescent="0.2">
      <c r="A87" s="137" t="s">
        <v>72</v>
      </c>
      <c r="B87" s="137"/>
      <c r="C87" s="137"/>
      <c r="D87" s="137"/>
      <c r="E87" s="137"/>
    </row>
    <row r="88" spans="1:5" ht="15" customHeight="1" x14ac:dyDescent="0.2">
      <c r="A88" s="66" t="s">
        <v>11</v>
      </c>
      <c r="B88" s="128" t="s">
        <v>72</v>
      </c>
      <c r="C88" s="128"/>
      <c r="D88" s="39" t="s">
        <v>60</v>
      </c>
      <c r="E88" s="39" t="s">
        <v>31</v>
      </c>
    </row>
    <row r="89" spans="1:5" ht="15" customHeight="1" x14ac:dyDescent="0.2">
      <c r="A89" s="40" t="s">
        <v>9</v>
      </c>
      <c r="B89" s="126" t="s">
        <v>73</v>
      </c>
      <c r="C89" s="126"/>
      <c r="D89" s="98">
        <v>8.3299999999999999E-2</v>
      </c>
      <c r="E89" s="84">
        <f>E50*D89</f>
        <v>129.11500000000001</v>
      </c>
    </row>
    <row r="90" spans="1:5" ht="15" customHeight="1" x14ac:dyDescent="0.2">
      <c r="A90" s="40" t="s">
        <v>11</v>
      </c>
      <c r="B90" s="126" t="s">
        <v>398</v>
      </c>
      <c r="C90" s="126"/>
      <c r="D90" s="98">
        <v>0.1203</v>
      </c>
      <c r="E90" s="84">
        <f>E50*D90</f>
        <v>186.465</v>
      </c>
    </row>
    <row r="91" spans="1:5" ht="15" customHeight="1" x14ac:dyDescent="0.2">
      <c r="A91" s="40" t="s">
        <v>13</v>
      </c>
      <c r="B91" s="126" t="s">
        <v>74</v>
      </c>
      <c r="C91" s="126"/>
      <c r="D91" s="98">
        <v>3.7000000000000002E-3</v>
      </c>
      <c r="E91" s="84">
        <f>D91*E50</f>
        <v>5.7350000000000003</v>
      </c>
    </row>
    <row r="92" spans="1:5" ht="15" customHeight="1" x14ac:dyDescent="0.2">
      <c r="A92" s="40" t="s">
        <v>15</v>
      </c>
      <c r="B92" s="126" t="s">
        <v>75</v>
      </c>
      <c r="C92" s="126"/>
      <c r="D92" s="98">
        <v>1.8499999999999999E-2</v>
      </c>
      <c r="E92" s="84">
        <f>E50*D92</f>
        <v>28.674999999999997</v>
      </c>
    </row>
    <row r="93" spans="1:5" ht="15" customHeight="1" x14ac:dyDescent="0.2">
      <c r="A93" s="40" t="s">
        <v>36</v>
      </c>
      <c r="B93" s="126" t="s">
        <v>76</v>
      </c>
      <c r="C93" s="126"/>
      <c r="D93" s="98">
        <v>1.2999999999999999E-2</v>
      </c>
      <c r="E93" s="84">
        <f>E50*D93</f>
        <v>20.149999999999999</v>
      </c>
    </row>
    <row r="94" spans="1:5" ht="15" customHeight="1" x14ac:dyDescent="0.2">
      <c r="A94" s="40" t="s">
        <v>38</v>
      </c>
      <c r="B94" s="126" t="s">
        <v>77</v>
      </c>
      <c r="C94" s="126"/>
      <c r="D94" s="98">
        <v>2.9899999999999999E-2</v>
      </c>
      <c r="E94" s="84">
        <f>E50*D94</f>
        <v>46.344999999999999</v>
      </c>
    </row>
    <row r="95" spans="1:5" ht="15" customHeight="1" x14ac:dyDescent="0.2">
      <c r="A95" s="40" t="s">
        <v>40</v>
      </c>
      <c r="B95" s="126" t="s">
        <v>78</v>
      </c>
      <c r="C95" s="126"/>
      <c r="D95" s="98">
        <v>1.3299999999999999E-2</v>
      </c>
      <c r="E95" s="84">
        <f>E50*D95</f>
        <v>20.614999999999998</v>
      </c>
    </row>
    <row r="96" spans="1:5" ht="15" customHeight="1" x14ac:dyDescent="0.2">
      <c r="A96" s="136" t="s">
        <v>69</v>
      </c>
      <c r="B96" s="136"/>
      <c r="C96" s="136"/>
      <c r="D96" s="86">
        <f>SUM(D89:D95)</f>
        <v>0.28199999999999997</v>
      </c>
      <c r="E96" s="82">
        <f>SUM(E89:E95)</f>
        <v>437.1</v>
      </c>
    </row>
    <row r="97" spans="1:5" ht="15" customHeight="1" x14ac:dyDescent="0.2">
      <c r="A97" s="119"/>
      <c r="B97" s="119"/>
      <c r="C97" s="119"/>
      <c r="D97" s="119"/>
      <c r="E97" s="119"/>
    </row>
    <row r="98" spans="1:5" ht="15" customHeight="1" x14ac:dyDescent="0.2">
      <c r="A98" s="137" t="s">
        <v>79</v>
      </c>
      <c r="B98" s="137"/>
      <c r="C98" s="137"/>
      <c r="D98" s="137"/>
      <c r="E98" s="137"/>
    </row>
    <row r="99" spans="1:5" ht="15" customHeight="1" x14ac:dyDescent="0.2">
      <c r="A99" s="66" t="s">
        <v>13</v>
      </c>
      <c r="B99" s="128" t="s">
        <v>79</v>
      </c>
      <c r="C99" s="128"/>
      <c r="D99" s="39" t="s">
        <v>60</v>
      </c>
      <c r="E99" s="39" t="s">
        <v>31</v>
      </c>
    </row>
    <row r="100" spans="1:5" ht="15" customHeight="1" x14ac:dyDescent="0.2">
      <c r="A100" s="40" t="s">
        <v>9</v>
      </c>
      <c r="B100" s="126" t="s">
        <v>80</v>
      </c>
      <c r="C100" s="126"/>
      <c r="D100" s="91">
        <v>1.6500000000000001E-2</v>
      </c>
      <c r="E100" s="88">
        <f>E50*D100</f>
        <v>25.575000000000003</v>
      </c>
    </row>
    <row r="101" spans="1:5" ht="15" customHeight="1" x14ac:dyDescent="0.2">
      <c r="A101" s="40" t="s">
        <v>11</v>
      </c>
      <c r="B101" s="126" t="s">
        <v>81</v>
      </c>
      <c r="C101" s="126"/>
      <c r="D101" s="99">
        <v>3.7999999999999999E-2</v>
      </c>
      <c r="E101" s="88">
        <f>E50*D101</f>
        <v>58.9</v>
      </c>
    </row>
    <row r="102" spans="1:5" ht="15" customHeight="1" x14ac:dyDescent="0.2">
      <c r="A102" s="40" t="s">
        <v>13</v>
      </c>
      <c r="B102" s="126" t="s">
        <v>82</v>
      </c>
      <c r="C102" s="126"/>
      <c r="D102" s="99">
        <v>0.04</v>
      </c>
      <c r="E102" s="88">
        <f>E50*D102</f>
        <v>62</v>
      </c>
    </row>
    <row r="103" spans="1:5" ht="15" customHeight="1" x14ac:dyDescent="0.2">
      <c r="A103" s="136" t="s">
        <v>69</v>
      </c>
      <c r="B103" s="136"/>
      <c r="C103" s="136"/>
      <c r="D103" s="86">
        <f>SUM(D100:D102)</f>
        <v>9.4500000000000001E-2</v>
      </c>
      <c r="E103" s="82">
        <f>SUM(E100:E102)</f>
        <v>146.47499999999999</v>
      </c>
    </row>
    <row r="104" spans="1:5" ht="15" customHeight="1" x14ac:dyDescent="0.2">
      <c r="A104" s="22"/>
      <c r="B104" s="22"/>
      <c r="C104" s="22"/>
      <c r="D104" s="22"/>
      <c r="E104" s="55"/>
    </row>
    <row r="105" spans="1:5" ht="15" customHeight="1" x14ac:dyDescent="0.2">
      <c r="A105" s="137" t="s">
        <v>83</v>
      </c>
      <c r="B105" s="137"/>
      <c r="C105" s="137"/>
      <c r="D105" s="137"/>
      <c r="E105" s="137"/>
    </row>
    <row r="106" spans="1:5" ht="15" customHeight="1" x14ac:dyDescent="0.2">
      <c r="A106" s="66" t="s">
        <v>15</v>
      </c>
      <c r="B106" s="128" t="s">
        <v>83</v>
      </c>
      <c r="C106" s="128"/>
      <c r="D106" s="39" t="s">
        <v>60</v>
      </c>
      <c r="E106" s="39" t="s">
        <v>31</v>
      </c>
    </row>
    <row r="107" spans="1:5" ht="15" customHeight="1" x14ac:dyDescent="0.2">
      <c r="A107" s="40" t="s">
        <v>9</v>
      </c>
      <c r="B107" s="131" t="s">
        <v>84</v>
      </c>
      <c r="C107" s="131"/>
      <c r="D107" s="90">
        <v>0.1038</v>
      </c>
      <c r="E107" s="84">
        <f>E50*D107</f>
        <v>160.89000000000001</v>
      </c>
    </row>
    <row r="108" spans="1:5" ht="15" customHeight="1" x14ac:dyDescent="0.2">
      <c r="A108" s="136" t="s">
        <v>69</v>
      </c>
      <c r="B108" s="136"/>
      <c r="C108" s="136"/>
      <c r="D108" s="86">
        <v>0.1038</v>
      </c>
      <c r="E108" s="82">
        <f>SUM(E107)</f>
        <v>160.89000000000001</v>
      </c>
    </row>
    <row r="109" spans="1:5" ht="15" customHeight="1" x14ac:dyDescent="0.2">
      <c r="A109" s="119"/>
      <c r="B109" s="119"/>
      <c r="C109" s="119"/>
      <c r="D109" s="119"/>
      <c r="E109" s="119"/>
    </row>
    <row r="110" spans="1:5" ht="15" customHeight="1" x14ac:dyDescent="0.2">
      <c r="A110" s="116" t="s">
        <v>85</v>
      </c>
      <c r="B110" s="116"/>
      <c r="C110" s="116"/>
      <c r="D110" s="116"/>
      <c r="E110" s="116"/>
    </row>
    <row r="111" spans="1:5" ht="15" customHeight="1" x14ac:dyDescent="0.2">
      <c r="A111" s="66">
        <v>4</v>
      </c>
      <c r="B111" s="139" t="s">
        <v>86</v>
      </c>
      <c r="C111" s="139"/>
      <c r="D111" s="69" t="s">
        <v>60</v>
      </c>
      <c r="E111" s="39" t="s">
        <v>31</v>
      </c>
    </row>
    <row r="112" spans="1:5" ht="15" customHeight="1" x14ac:dyDescent="0.2">
      <c r="A112" s="40" t="s">
        <v>59</v>
      </c>
      <c r="B112" s="126" t="s">
        <v>58</v>
      </c>
      <c r="C112" s="126"/>
      <c r="D112" s="91">
        <v>0.36799999999999999</v>
      </c>
      <c r="E112" s="84">
        <f>E83</f>
        <v>570.4</v>
      </c>
    </row>
    <row r="113" spans="1:10" ht="15" customHeight="1" x14ac:dyDescent="0.2">
      <c r="A113" s="40" t="s">
        <v>87</v>
      </c>
      <c r="B113" s="126" t="s">
        <v>72</v>
      </c>
      <c r="C113" s="126"/>
      <c r="D113" s="91">
        <v>0.28199999999999997</v>
      </c>
      <c r="E113" s="84">
        <f>E96</f>
        <v>437.1</v>
      </c>
    </row>
    <row r="114" spans="1:10" ht="15" customHeight="1" x14ac:dyDescent="0.2">
      <c r="A114" s="40" t="s">
        <v>88</v>
      </c>
      <c r="B114" s="126" t="s">
        <v>79</v>
      </c>
      <c r="C114" s="126"/>
      <c r="D114" s="91">
        <v>9.4500000000000001E-2</v>
      </c>
      <c r="E114" s="84">
        <f>E103</f>
        <v>146.47499999999999</v>
      </c>
    </row>
    <row r="115" spans="1:10" ht="15" customHeight="1" x14ac:dyDescent="0.2">
      <c r="A115" s="40" t="s">
        <v>89</v>
      </c>
      <c r="B115" s="126" t="s">
        <v>83</v>
      </c>
      <c r="C115" s="126"/>
      <c r="D115" s="91">
        <v>0.1038</v>
      </c>
      <c r="E115" s="84">
        <f>E108</f>
        <v>160.89000000000001</v>
      </c>
    </row>
    <row r="116" spans="1:10" ht="15" customHeight="1" x14ac:dyDescent="0.2">
      <c r="A116" s="40" t="s">
        <v>90</v>
      </c>
      <c r="B116" s="131" t="s">
        <v>43</v>
      </c>
      <c r="C116" s="131"/>
      <c r="D116" s="92" t="s">
        <v>91</v>
      </c>
      <c r="E116" s="74">
        <v>0</v>
      </c>
    </row>
    <row r="117" spans="1:10" ht="15" customHeight="1" x14ac:dyDescent="0.2">
      <c r="A117" s="136" t="s">
        <v>69</v>
      </c>
      <c r="B117" s="136"/>
      <c r="C117" s="136"/>
      <c r="D117" s="86">
        <v>0.84830000000000005</v>
      </c>
      <c r="E117" s="82">
        <f>SUM(E112:E116)</f>
        <v>1314.865</v>
      </c>
    </row>
    <row r="118" spans="1:10" ht="15" customHeight="1" x14ac:dyDescent="0.2">
      <c r="A118" s="119"/>
      <c r="B118" s="119"/>
      <c r="C118" s="119"/>
      <c r="D118" s="119"/>
      <c r="E118" s="119"/>
      <c r="J118" s="28"/>
    </row>
    <row r="119" spans="1:10" ht="15" customHeight="1" x14ac:dyDescent="0.2">
      <c r="A119" s="116" t="s">
        <v>92</v>
      </c>
      <c r="B119" s="116"/>
      <c r="C119" s="116"/>
      <c r="D119" s="116"/>
      <c r="E119" s="116"/>
    </row>
    <row r="120" spans="1:10" ht="15" customHeight="1" x14ac:dyDescent="0.2">
      <c r="A120" s="66">
        <v>5</v>
      </c>
      <c r="B120" s="128" t="s">
        <v>93</v>
      </c>
      <c r="C120" s="128"/>
      <c r="D120" s="39" t="s">
        <v>60</v>
      </c>
      <c r="E120" s="39" t="s">
        <v>31</v>
      </c>
      <c r="F120" s="5"/>
      <c r="G120" s="23"/>
    </row>
    <row r="121" spans="1:10" ht="15" customHeight="1" x14ac:dyDescent="0.2">
      <c r="A121" s="40" t="s">
        <v>9</v>
      </c>
      <c r="B121" s="126" t="s">
        <v>109</v>
      </c>
      <c r="C121" s="126"/>
      <c r="D121" s="100">
        <v>0.03</v>
      </c>
      <c r="E121" s="88">
        <f>E137*D121</f>
        <v>105.86594999999998</v>
      </c>
    </row>
    <row r="122" spans="1:10" ht="15" customHeight="1" x14ac:dyDescent="0.2">
      <c r="A122" s="40" t="s">
        <v>15</v>
      </c>
      <c r="B122" s="126" t="s">
        <v>94</v>
      </c>
      <c r="C122" s="126"/>
      <c r="D122" s="91">
        <v>9.2499999999999999E-2</v>
      </c>
      <c r="E122" s="88">
        <f>(E137+E121+E124)*9.25/85.75</f>
        <v>417.93181542128275</v>
      </c>
      <c r="F122" s="24">
        <v>8.6499999999999994E-2</v>
      </c>
      <c r="G122" s="23" t="s">
        <v>97</v>
      </c>
    </row>
    <row r="123" spans="1:10" ht="15" customHeight="1" x14ac:dyDescent="0.2">
      <c r="A123" s="40" t="s">
        <v>36</v>
      </c>
      <c r="B123" s="126" t="s">
        <v>95</v>
      </c>
      <c r="C123" s="126"/>
      <c r="D123" s="91">
        <v>0.05</v>
      </c>
      <c r="E123" s="88">
        <f>(E137+E121+E124)*5/85.75</f>
        <v>225.90908941690958</v>
      </c>
      <c r="F123" s="5"/>
      <c r="G123" s="23"/>
    </row>
    <row r="124" spans="1:10" ht="15" customHeight="1" x14ac:dyDescent="0.2">
      <c r="A124" s="40" t="s">
        <v>38</v>
      </c>
      <c r="B124" s="126" t="s">
        <v>96</v>
      </c>
      <c r="C124" s="126"/>
      <c r="D124" s="91">
        <v>6.7900000000000002E-2</v>
      </c>
      <c r="E124" s="88">
        <f>E137*D124</f>
        <v>239.60993349999998</v>
      </c>
      <c r="F124" s="5"/>
      <c r="G124" s="23"/>
    </row>
    <row r="125" spans="1:10" ht="15" customHeight="1" x14ac:dyDescent="0.2">
      <c r="A125" s="136" t="s">
        <v>69</v>
      </c>
      <c r="B125" s="136"/>
      <c r="C125" s="136"/>
      <c r="D125" s="86">
        <f>SUM(D121:D124)</f>
        <v>0.2404</v>
      </c>
      <c r="E125" s="94">
        <f>SUM(E121:E124)</f>
        <v>989.3167883381924</v>
      </c>
      <c r="F125" s="5"/>
      <c r="G125" s="23"/>
    </row>
    <row r="126" spans="1:10" ht="15" customHeight="1" x14ac:dyDescent="0.2">
      <c r="A126" s="138" t="s">
        <v>98</v>
      </c>
      <c r="B126" s="138"/>
      <c r="C126" s="138"/>
      <c r="D126" s="138"/>
      <c r="E126" s="138"/>
      <c r="F126" s="5"/>
      <c r="G126" s="23"/>
    </row>
    <row r="127" spans="1:10" ht="15" customHeight="1" x14ac:dyDescent="0.2">
      <c r="A127" s="138" t="s">
        <v>99</v>
      </c>
      <c r="B127" s="138"/>
      <c r="C127" s="138"/>
      <c r="D127" s="138"/>
      <c r="E127" s="138"/>
      <c r="F127" s="5"/>
      <c r="G127" s="23"/>
    </row>
    <row r="128" spans="1:10" ht="15" customHeight="1" x14ac:dyDescent="0.2">
      <c r="A128" s="21"/>
      <c r="B128" s="21"/>
      <c r="C128" s="21"/>
      <c r="D128" s="21"/>
      <c r="E128" s="21"/>
    </row>
    <row r="129" spans="1:5" ht="15" customHeight="1" x14ac:dyDescent="0.2">
      <c r="A129" s="116" t="s">
        <v>100</v>
      </c>
      <c r="B129" s="116"/>
      <c r="C129" s="116"/>
      <c r="D129" s="116"/>
      <c r="E129" s="116"/>
    </row>
    <row r="130" spans="1:5" ht="15" customHeight="1" x14ac:dyDescent="0.2">
      <c r="A130" s="142" t="s">
        <v>101</v>
      </c>
      <c r="B130" s="142"/>
      <c r="C130" s="142"/>
      <c r="D130" s="142"/>
      <c r="E130" s="142"/>
    </row>
    <row r="131" spans="1:5" ht="15" customHeight="1" x14ac:dyDescent="0.2">
      <c r="A131" s="3"/>
      <c r="B131" s="3"/>
      <c r="C131" s="3"/>
      <c r="D131" s="3"/>
      <c r="E131" s="3"/>
    </row>
    <row r="132" spans="1:5" ht="15" customHeight="1" x14ac:dyDescent="0.2">
      <c r="A132" s="139" t="s">
        <v>102</v>
      </c>
      <c r="B132" s="139"/>
      <c r="C132" s="139"/>
      <c r="D132" s="139"/>
      <c r="E132" s="39" t="s">
        <v>31</v>
      </c>
    </row>
    <row r="133" spans="1:5" ht="15" customHeight="1" x14ac:dyDescent="0.2">
      <c r="A133" s="40" t="s">
        <v>9</v>
      </c>
      <c r="B133" s="131" t="s">
        <v>103</v>
      </c>
      <c r="C133" s="131"/>
      <c r="D133" s="131"/>
      <c r="E133" s="84">
        <f>E50</f>
        <v>1550</v>
      </c>
    </row>
    <row r="134" spans="1:5" ht="15" customHeight="1" x14ac:dyDescent="0.2">
      <c r="A134" s="40" t="s">
        <v>11</v>
      </c>
      <c r="B134" s="131" t="s">
        <v>104</v>
      </c>
      <c r="C134" s="131"/>
      <c r="D134" s="131"/>
      <c r="E134" s="84">
        <f>E60</f>
        <v>664</v>
      </c>
    </row>
    <row r="135" spans="1:5" ht="15" customHeight="1" x14ac:dyDescent="0.2">
      <c r="A135" s="40" t="s">
        <v>13</v>
      </c>
      <c r="B135" s="126" t="s">
        <v>467</v>
      </c>
      <c r="C135" s="126"/>
      <c r="D135" s="126"/>
      <c r="E135" s="84">
        <f>E69</f>
        <v>0</v>
      </c>
    </row>
    <row r="136" spans="1:5" ht="15" customHeight="1" x14ac:dyDescent="0.2">
      <c r="A136" s="40" t="s">
        <v>15</v>
      </c>
      <c r="B136" s="131" t="s">
        <v>105</v>
      </c>
      <c r="C136" s="131"/>
      <c r="D136" s="131"/>
      <c r="E136" s="84">
        <f>E117</f>
        <v>1314.865</v>
      </c>
    </row>
    <row r="137" spans="1:5" ht="15" customHeight="1" x14ac:dyDescent="0.2">
      <c r="A137" s="136" t="s">
        <v>106</v>
      </c>
      <c r="B137" s="136"/>
      <c r="C137" s="136"/>
      <c r="D137" s="136"/>
      <c r="E137" s="95">
        <f>SUM(E133:E136)</f>
        <v>3528.8649999999998</v>
      </c>
    </row>
    <row r="138" spans="1:5" ht="15" customHeight="1" x14ac:dyDescent="0.2">
      <c r="A138" s="40" t="s">
        <v>36</v>
      </c>
      <c r="B138" s="131" t="s">
        <v>107</v>
      </c>
      <c r="C138" s="131"/>
      <c r="D138" s="131"/>
      <c r="E138" s="88">
        <f>E125</f>
        <v>989.3167883381924</v>
      </c>
    </row>
    <row r="139" spans="1:5" ht="15" customHeight="1" x14ac:dyDescent="0.2">
      <c r="A139" s="136" t="s">
        <v>396</v>
      </c>
      <c r="B139" s="136"/>
      <c r="C139" s="136"/>
      <c r="D139" s="136"/>
      <c r="E139" s="82">
        <f>SUM(E137:E138)</f>
        <v>4518.1817883381918</v>
      </c>
    </row>
  </sheetData>
  <mergeCells count="138">
    <mergeCell ref="B138:D138"/>
    <mergeCell ref="A139:D139"/>
    <mergeCell ref="A25:B25"/>
    <mergeCell ref="D25:E25"/>
    <mergeCell ref="A26:B26"/>
    <mergeCell ref="D26:E26"/>
    <mergeCell ref="A27:B27"/>
    <mergeCell ref="D27:E27"/>
    <mergeCell ref="A29:E29"/>
    <mergeCell ref="A31:B31"/>
    <mergeCell ref="A32:E32"/>
    <mergeCell ref="B34:D34"/>
    <mergeCell ref="B35:D35"/>
    <mergeCell ref="A38:E38"/>
    <mergeCell ref="A33:E33"/>
    <mergeCell ref="B36:D36"/>
    <mergeCell ref="B37:D37"/>
    <mergeCell ref="B46:D46"/>
    <mergeCell ref="B47:D47"/>
    <mergeCell ref="B41:D41"/>
    <mergeCell ref="B42:D42"/>
    <mergeCell ref="B43:D43"/>
    <mergeCell ref="B44:D44"/>
    <mergeCell ref="B45:D45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A21:B22"/>
    <mergeCell ref="C21:C22"/>
    <mergeCell ref="D21:E22"/>
    <mergeCell ref="A23:B23"/>
    <mergeCell ref="D23:E23"/>
    <mergeCell ref="A24:B24"/>
    <mergeCell ref="D24:E24"/>
    <mergeCell ref="B14:D14"/>
    <mergeCell ref="B15:D15"/>
    <mergeCell ref="B16:D16"/>
    <mergeCell ref="B17:D17"/>
    <mergeCell ref="A19:E19"/>
    <mergeCell ref="A20:E20"/>
    <mergeCell ref="A40:E40"/>
    <mergeCell ref="B48:D48"/>
    <mergeCell ref="B49:D49"/>
    <mergeCell ref="A50:D50"/>
    <mergeCell ref="A51:E51"/>
    <mergeCell ref="A61:E61"/>
    <mergeCell ref="B53:D53"/>
    <mergeCell ref="B54:D54"/>
    <mergeCell ref="B55:D55"/>
    <mergeCell ref="B56:D56"/>
    <mergeCell ref="B57:D57"/>
    <mergeCell ref="A52:E52"/>
    <mergeCell ref="B58:D58"/>
    <mergeCell ref="B59:D59"/>
    <mergeCell ref="A60:D60"/>
    <mergeCell ref="A62:E62"/>
    <mergeCell ref="A63:E63"/>
    <mergeCell ref="A70:E70"/>
    <mergeCell ref="A71:E71"/>
    <mergeCell ref="B74:C74"/>
    <mergeCell ref="B75:C75"/>
    <mergeCell ref="B64:D64"/>
    <mergeCell ref="B65:D65"/>
    <mergeCell ref="B66:D66"/>
    <mergeCell ref="B67:D67"/>
    <mergeCell ref="B68:D68"/>
    <mergeCell ref="A69:D69"/>
    <mergeCell ref="A72:E72"/>
    <mergeCell ref="A73:E73"/>
    <mergeCell ref="A84:E84"/>
    <mergeCell ref="A85:E85"/>
    <mergeCell ref="B76:C76"/>
    <mergeCell ref="B77:C77"/>
    <mergeCell ref="B78:C78"/>
    <mergeCell ref="B79:C79"/>
    <mergeCell ref="B80:C80"/>
    <mergeCell ref="B81:C81"/>
    <mergeCell ref="B82:C82"/>
    <mergeCell ref="A83:C83"/>
    <mergeCell ref="A86:E86"/>
    <mergeCell ref="A87:E87"/>
    <mergeCell ref="B99:C99"/>
    <mergeCell ref="B88:C88"/>
    <mergeCell ref="B89:C89"/>
    <mergeCell ref="B90:C90"/>
    <mergeCell ref="B91:C91"/>
    <mergeCell ref="B92:C92"/>
    <mergeCell ref="B93:C93"/>
    <mergeCell ref="B94:C94"/>
    <mergeCell ref="B95:C95"/>
    <mergeCell ref="A96:C96"/>
    <mergeCell ref="A97:E97"/>
    <mergeCell ref="A98:E98"/>
    <mergeCell ref="B111:C111"/>
    <mergeCell ref="B112:C112"/>
    <mergeCell ref="B100:C100"/>
    <mergeCell ref="B101:C101"/>
    <mergeCell ref="B102:C102"/>
    <mergeCell ref="A103:C103"/>
    <mergeCell ref="A105:E105"/>
    <mergeCell ref="B106:C106"/>
    <mergeCell ref="B107:C107"/>
    <mergeCell ref="A108:C108"/>
    <mergeCell ref="A109:E109"/>
    <mergeCell ref="A110:E110"/>
    <mergeCell ref="B120:C120"/>
    <mergeCell ref="B121:C121"/>
    <mergeCell ref="B122:C122"/>
    <mergeCell ref="B113:C113"/>
    <mergeCell ref="B114:C114"/>
    <mergeCell ref="B115:C115"/>
    <mergeCell ref="B116:C116"/>
    <mergeCell ref="A117:C117"/>
    <mergeCell ref="A118:E118"/>
    <mergeCell ref="A119:E119"/>
    <mergeCell ref="B123:C123"/>
    <mergeCell ref="B124:C124"/>
    <mergeCell ref="B133:D133"/>
    <mergeCell ref="B134:D134"/>
    <mergeCell ref="B136:D136"/>
    <mergeCell ref="A137:D137"/>
    <mergeCell ref="A127:E127"/>
    <mergeCell ref="A125:C125"/>
    <mergeCell ref="A126:E126"/>
    <mergeCell ref="A129:E129"/>
    <mergeCell ref="A130:E130"/>
    <mergeCell ref="A132:D132"/>
    <mergeCell ref="B135:D135"/>
  </mergeCells>
  <printOptions horizontalCentered="1"/>
  <pageMargins left="7.874015748031496E-2" right="0.19685039370078741" top="1.1811023622047245" bottom="1.1811023622047245" header="0.78740157480314965" footer="0.78740157480314965"/>
  <pageSetup paperSize="9" scale="80" fitToWidth="0" fitToHeight="0" orientation="portrait" r:id="rId1"/>
  <headerFooter alignWithMargins="0"/>
  <rowBreaks count="3" manualBreakCount="3">
    <brk id="25" man="1"/>
    <brk id="69" man="1"/>
    <brk id="10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DC975-8B64-4F59-B552-BCF0E9897907}">
  <dimension ref="A1:AMA84"/>
  <sheetViews>
    <sheetView topLeftCell="A19" zoomScale="90" zoomScaleNormal="90" workbookViewId="0">
      <selection activeCell="H58" sqref="H58"/>
    </sheetView>
  </sheetViews>
  <sheetFormatPr defaultRowHeight="13.35" customHeight="1" x14ac:dyDescent="0.2"/>
  <cols>
    <col min="1" max="1" width="73" style="1" customWidth="1"/>
    <col min="2" max="2" width="10.625" style="1" customWidth="1"/>
    <col min="3" max="3" width="12.25" style="1" customWidth="1"/>
    <col min="4" max="4" width="11" style="1" bestFit="1" customWidth="1"/>
    <col min="5" max="1015" width="10.625" style="1" customWidth="1"/>
  </cols>
  <sheetData>
    <row r="1" spans="1:9" ht="17.649999999999999" customHeight="1" x14ac:dyDescent="0.25">
      <c r="A1" s="161" t="s">
        <v>448</v>
      </c>
      <c r="B1" s="161"/>
      <c r="C1" s="161"/>
      <c r="D1" s="161"/>
      <c r="E1" s="161"/>
      <c r="F1" s="161"/>
      <c r="G1" s="161"/>
      <c r="H1" s="161"/>
      <c r="I1" s="161"/>
    </row>
    <row r="2" spans="1:9" ht="14.25" x14ac:dyDescent="0.2"/>
    <row r="3" spans="1:9" ht="12.75" customHeight="1" x14ac:dyDescent="0.2">
      <c r="A3" s="120" t="s">
        <v>478</v>
      </c>
      <c r="B3" s="120"/>
      <c r="C3" s="120"/>
      <c r="D3" s="120"/>
      <c r="E3" s="120"/>
      <c r="F3" s="120"/>
      <c r="G3" s="120"/>
      <c r="H3" s="120"/>
      <c r="I3" s="120"/>
    </row>
    <row r="4" spans="1:9" ht="12.75" customHeight="1" x14ac:dyDescent="0.2">
      <c r="A4"/>
      <c r="B4"/>
      <c r="C4"/>
    </row>
    <row r="5" spans="1:9" ht="12.75" customHeight="1" x14ac:dyDescent="0.2">
      <c r="A5" s="116" t="s">
        <v>128</v>
      </c>
      <c r="B5" s="116"/>
      <c r="C5" s="116"/>
      <c r="D5" s="116"/>
      <c r="E5" s="116"/>
      <c r="F5" s="116"/>
      <c r="G5" s="116"/>
      <c r="H5" s="116"/>
      <c r="I5" s="116"/>
    </row>
    <row r="6" spans="1:9" ht="13.35" customHeight="1" x14ac:dyDescent="0.2">
      <c r="A6" s="142" t="s">
        <v>386</v>
      </c>
      <c r="B6" s="142"/>
      <c r="C6" s="142"/>
      <c r="D6" s="142"/>
      <c r="E6" s="142"/>
      <c r="F6" s="142"/>
      <c r="G6" s="142"/>
      <c r="H6" s="142"/>
      <c r="I6" s="142"/>
    </row>
    <row r="7" spans="1:9" ht="13.35" customHeight="1" x14ac:dyDescent="0.2">
      <c r="A7" s="3"/>
      <c r="B7" s="3"/>
      <c r="C7" s="3"/>
    </row>
    <row r="9" spans="1:9" ht="13.35" customHeight="1" x14ac:dyDescent="0.2">
      <c r="A9" s="154" t="s">
        <v>452</v>
      </c>
      <c r="B9" s="155"/>
      <c r="C9" s="155"/>
      <c r="D9" s="155"/>
      <c r="E9" s="155"/>
      <c r="F9" s="156"/>
      <c r="G9" s="146" t="s">
        <v>476</v>
      </c>
      <c r="H9" s="146"/>
      <c r="I9" s="146"/>
    </row>
    <row r="10" spans="1:9" ht="13.35" customHeight="1" x14ac:dyDescent="0.2">
      <c r="A10" s="157" t="s">
        <v>114</v>
      </c>
      <c r="B10" s="157" t="s">
        <v>135</v>
      </c>
      <c r="C10" s="157" t="s">
        <v>136</v>
      </c>
      <c r="D10" s="159" t="s">
        <v>475</v>
      </c>
      <c r="E10" s="114" t="s">
        <v>137</v>
      </c>
      <c r="F10" s="114"/>
      <c r="G10" s="147" t="s">
        <v>477</v>
      </c>
      <c r="H10" s="149" t="s">
        <v>137</v>
      </c>
      <c r="I10" s="150"/>
    </row>
    <row r="11" spans="1:9" ht="13.35" customHeight="1" x14ac:dyDescent="0.2">
      <c r="A11" s="158"/>
      <c r="B11" s="158"/>
      <c r="C11" s="158"/>
      <c r="D11" s="160"/>
      <c r="E11" s="41" t="s">
        <v>139</v>
      </c>
      <c r="F11" s="41" t="s">
        <v>138</v>
      </c>
      <c r="G11" s="148"/>
      <c r="H11" s="110" t="s">
        <v>139</v>
      </c>
      <c r="I11" s="110" t="s">
        <v>138</v>
      </c>
    </row>
    <row r="12" spans="1:9" ht="25.5" x14ac:dyDescent="0.2">
      <c r="A12" s="45" t="s">
        <v>280</v>
      </c>
      <c r="B12" s="40" t="s">
        <v>135</v>
      </c>
      <c r="C12" s="40">
        <v>1</v>
      </c>
      <c r="D12" s="46">
        <v>248.35</v>
      </c>
      <c r="E12" s="46">
        <f t="shared" ref="E12:E22" si="0">D12*C12</f>
        <v>248.35</v>
      </c>
      <c r="F12" s="46">
        <f>E12/12</f>
        <v>20.695833333333333</v>
      </c>
      <c r="G12" s="46"/>
      <c r="H12" s="46">
        <f>G12*C12</f>
        <v>0</v>
      </c>
      <c r="I12" s="46">
        <f>H12/12</f>
        <v>0</v>
      </c>
    </row>
    <row r="13" spans="1:9" ht="14.25" x14ac:dyDescent="0.2">
      <c r="A13" s="45" t="s">
        <v>281</v>
      </c>
      <c r="B13" s="40" t="s">
        <v>135</v>
      </c>
      <c r="C13" s="47">
        <v>2</v>
      </c>
      <c r="D13" s="46">
        <v>43.99</v>
      </c>
      <c r="E13" s="46">
        <f t="shared" si="0"/>
        <v>87.98</v>
      </c>
      <c r="F13" s="46">
        <f t="shared" ref="F13:F22" si="1">E13/12</f>
        <v>7.331666666666667</v>
      </c>
      <c r="G13" s="46"/>
      <c r="H13" s="46">
        <f t="shared" ref="H13:H22" si="2">G13*C13</f>
        <v>0</v>
      </c>
      <c r="I13" s="46">
        <f t="shared" ref="I13:I22" si="3">H13/12</f>
        <v>0</v>
      </c>
    </row>
    <row r="14" spans="1:9" ht="14.25" x14ac:dyDescent="0.2">
      <c r="A14" s="45" t="s">
        <v>291</v>
      </c>
      <c r="B14" s="40" t="s">
        <v>135</v>
      </c>
      <c r="C14" s="47">
        <v>3</v>
      </c>
      <c r="D14" s="46">
        <v>49.83</v>
      </c>
      <c r="E14" s="46">
        <f t="shared" si="0"/>
        <v>149.49</v>
      </c>
      <c r="F14" s="46">
        <f t="shared" ref="F14" si="4">E14/12</f>
        <v>12.457500000000001</v>
      </c>
      <c r="G14" s="46"/>
      <c r="H14" s="46">
        <f t="shared" si="2"/>
        <v>0</v>
      </c>
      <c r="I14" s="46">
        <f t="shared" si="3"/>
        <v>0</v>
      </c>
    </row>
    <row r="15" spans="1:9" ht="14.25" x14ac:dyDescent="0.2">
      <c r="A15" s="45" t="s">
        <v>282</v>
      </c>
      <c r="B15" s="40" t="s">
        <v>135</v>
      </c>
      <c r="C15" s="47">
        <v>3</v>
      </c>
      <c r="D15" s="46">
        <v>72.19</v>
      </c>
      <c r="E15" s="46">
        <f t="shared" si="0"/>
        <v>216.57</v>
      </c>
      <c r="F15" s="46">
        <f t="shared" si="1"/>
        <v>18.047499999999999</v>
      </c>
      <c r="G15" s="46"/>
      <c r="H15" s="46">
        <f t="shared" si="2"/>
        <v>0</v>
      </c>
      <c r="I15" s="46">
        <f t="shared" si="3"/>
        <v>0</v>
      </c>
    </row>
    <row r="16" spans="1:9" ht="14.25" x14ac:dyDescent="0.2">
      <c r="A16" s="45" t="s">
        <v>288</v>
      </c>
      <c r="B16" s="40" t="s">
        <v>135</v>
      </c>
      <c r="C16" s="47">
        <v>1</v>
      </c>
      <c r="D16" s="46">
        <v>59.38</v>
      </c>
      <c r="E16" s="46">
        <f t="shared" si="0"/>
        <v>59.38</v>
      </c>
      <c r="F16" s="46">
        <f t="shared" si="1"/>
        <v>4.9483333333333333</v>
      </c>
      <c r="G16" s="46"/>
      <c r="H16" s="46">
        <f t="shared" si="2"/>
        <v>0</v>
      </c>
      <c r="I16" s="46">
        <f t="shared" si="3"/>
        <v>0</v>
      </c>
    </row>
    <row r="17" spans="1:9" ht="13.35" customHeight="1" x14ac:dyDescent="0.2">
      <c r="A17" s="45" t="s">
        <v>272</v>
      </c>
      <c r="B17" s="40" t="s">
        <v>197</v>
      </c>
      <c r="C17" s="47">
        <v>2</v>
      </c>
      <c r="D17" s="46">
        <v>71.790000000000006</v>
      </c>
      <c r="E17" s="46">
        <f t="shared" si="0"/>
        <v>143.58000000000001</v>
      </c>
      <c r="F17" s="46">
        <f t="shared" si="1"/>
        <v>11.965000000000002</v>
      </c>
      <c r="G17" s="46"/>
      <c r="H17" s="46">
        <f t="shared" si="2"/>
        <v>0</v>
      </c>
      <c r="I17" s="46">
        <f t="shared" si="3"/>
        <v>0</v>
      </c>
    </row>
    <row r="18" spans="1:9" ht="13.35" customHeight="1" x14ac:dyDescent="0.2">
      <c r="A18" s="45" t="s">
        <v>290</v>
      </c>
      <c r="B18" s="40" t="s">
        <v>135</v>
      </c>
      <c r="C18" s="40">
        <v>2</v>
      </c>
      <c r="D18" s="46">
        <v>23.14</v>
      </c>
      <c r="E18" s="46">
        <f t="shared" si="0"/>
        <v>46.28</v>
      </c>
      <c r="F18" s="46">
        <f t="shared" si="1"/>
        <v>3.8566666666666669</v>
      </c>
      <c r="G18" s="46"/>
      <c r="H18" s="46">
        <f t="shared" si="2"/>
        <v>0</v>
      </c>
      <c r="I18" s="46">
        <f t="shared" si="3"/>
        <v>0</v>
      </c>
    </row>
    <row r="19" spans="1:9" ht="13.35" customHeight="1" x14ac:dyDescent="0.2">
      <c r="A19" s="45" t="s">
        <v>274</v>
      </c>
      <c r="B19" s="40" t="s">
        <v>197</v>
      </c>
      <c r="C19" s="40">
        <v>2</v>
      </c>
      <c r="D19" s="46">
        <v>34.520000000000003</v>
      </c>
      <c r="E19" s="46">
        <f t="shared" si="0"/>
        <v>69.040000000000006</v>
      </c>
      <c r="F19" s="46">
        <f t="shared" si="1"/>
        <v>5.7533333333333339</v>
      </c>
      <c r="G19" s="46"/>
      <c r="H19" s="46">
        <f t="shared" si="2"/>
        <v>0</v>
      </c>
      <c r="I19" s="46">
        <f t="shared" si="3"/>
        <v>0</v>
      </c>
    </row>
    <row r="20" spans="1:9" ht="14.25" x14ac:dyDescent="0.2">
      <c r="A20" s="45" t="s">
        <v>292</v>
      </c>
      <c r="B20" s="40" t="s">
        <v>197</v>
      </c>
      <c r="C20" s="40">
        <v>1</v>
      </c>
      <c r="D20" s="46">
        <v>60.89</v>
      </c>
      <c r="E20" s="46">
        <f t="shared" si="0"/>
        <v>60.89</v>
      </c>
      <c r="F20" s="46">
        <f t="shared" si="1"/>
        <v>5.0741666666666667</v>
      </c>
      <c r="G20" s="46"/>
      <c r="H20" s="46">
        <f t="shared" si="2"/>
        <v>0</v>
      </c>
      <c r="I20" s="46">
        <f t="shared" si="3"/>
        <v>0</v>
      </c>
    </row>
    <row r="21" spans="1:9" ht="14.25" x14ac:dyDescent="0.2">
      <c r="A21" s="45" t="s">
        <v>286</v>
      </c>
      <c r="B21" s="40" t="s">
        <v>135</v>
      </c>
      <c r="C21" s="40">
        <v>1</v>
      </c>
      <c r="D21" s="46">
        <v>203.93</v>
      </c>
      <c r="E21" s="46">
        <f t="shared" si="0"/>
        <v>203.93</v>
      </c>
      <c r="F21" s="46">
        <f t="shared" si="1"/>
        <v>16.994166666666668</v>
      </c>
      <c r="G21" s="46"/>
      <c r="H21" s="46">
        <f t="shared" si="2"/>
        <v>0</v>
      </c>
      <c r="I21" s="46">
        <f t="shared" si="3"/>
        <v>0</v>
      </c>
    </row>
    <row r="22" spans="1:9" ht="14.25" x14ac:dyDescent="0.2">
      <c r="A22" s="45" t="s">
        <v>287</v>
      </c>
      <c r="B22" s="40" t="s">
        <v>197</v>
      </c>
      <c r="C22" s="40">
        <v>1</v>
      </c>
      <c r="D22" s="46">
        <v>271.52</v>
      </c>
      <c r="E22" s="46">
        <f t="shared" si="0"/>
        <v>271.52</v>
      </c>
      <c r="F22" s="46">
        <f t="shared" si="1"/>
        <v>22.626666666666665</v>
      </c>
      <c r="G22" s="46"/>
      <c r="H22" s="46">
        <f t="shared" si="2"/>
        <v>0</v>
      </c>
      <c r="I22" s="46">
        <f t="shared" si="3"/>
        <v>0</v>
      </c>
    </row>
    <row r="23" spans="1:9" ht="13.35" customHeight="1" x14ac:dyDescent="0.2">
      <c r="A23" s="151" t="s">
        <v>184</v>
      </c>
      <c r="B23" s="152"/>
      <c r="C23" s="152"/>
      <c r="D23" s="153"/>
      <c r="E23" s="44">
        <f>SUM(E12:E22)</f>
        <v>1557.01</v>
      </c>
      <c r="F23" s="44">
        <f>SUM(F12:F22)</f>
        <v>129.75083333333333</v>
      </c>
      <c r="G23" s="108" t="s">
        <v>91</v>
      </c>
      <c r="H23" s="44">
        <f>SUM(H12:H22)</f>
        <v>0</v>
      </c>
      <c r="I23" s="44">
        <f>SUM(I12:I22)</f>
        <v>0</v>
      </c>
    </row>
    <row r="25" spans="1:9" ht="13.35" customHeight="1" x14ac:dyDescent="0.2">
      <c r="A25" s="154" t="s">
        <v>453</v>
      </c>
      <c r="B25" s="155"/>
      <c r="C25" s="155"/>
      <c r="D25" s="155"/>
      <c r="E25" s="155"/>
      <c r="F25" s="156"/>
      <c r="G25" s="146" t="s">
        <v>476</v>
      </c>
      <c r="H25" s="146"/>
      <c r="I25" s="146"/>
    </row>
    <row r="26" spans="1:9" ht="13.35" customHeight="1" x14ac:dyDescent="0.2">
      <c r="A26" s="157" t="s">
        <v>114</v>
      </c>
      <c r="B26" s="157" t="s">
        <v>135</v>
      </c>
      <c r="C26" s="157" t="s">
        <v>136</v>
      </c>
      <c r="D26" s="159" t="s">
        <v>475</v>
      </c>
      <c r="E26" s="114" t="s">
        <v>137</v>
      </c>
      <c r="F26" s="114"/>
      <c r="G26" s="147" t="s">
        <v>477</v>
      </c>
      <c r="H26" s="149" t="s">
        <v>137</v>
      </c>
      <c r="I26" s="150"/>
    </row>
    <row r="27" spans="1:9" ht="13.35" customHeight="1" x14ac:dyDescent="0.2">
      <c r="A27" s="158"/>
      <c r="B27" s="158"/>
      <c r="C27" s="158"/>
      <c r="D27" s="160"/>
      <c r="E27" s="41" t="s">
        <v>139</v>
      </c>
      <c r="F27" s="41" t="s">
        <v>138</v>
      </c>
      <c r="G27" s="148"/>
      <c r="H27" s="110" t="s">
        <v>139</v>
      </c>
      <c r="I27" s="110" t="s">
        <v>138</v>
      </c>
    </row>
    <row r="28" spans="1:9" ht="14.25" x14ac:dyDescent="0.2">
      <c r="A28" s="45" t="s">
        <v>291</v>
      </c>
      <c r="B28" s="40" t="s">
        <v>135</v>
      </c>
      <c r="C28" s="47">
        <v>6</v>
      </c>
      <c r="D28" s="46">
        <v>49.83</v>
      </c>
      <c r="E28" s="46">
        <f t="shared" ref="E28:E34" si="5">D28*C28</f>
        <v>298.98</v>
      </c>
      <c r="F28" s="46">
        <f t="shared" ref="F28:F34" si="6">E28/12</f>
        <v>24.915000000000003</v>
      </c>
      <c r="G28" s="46"/>
      <c r="H28" s="46">
        <f>G28*C28</f>
        <v>0</v>
      </c>
      <c r="I28" s="46">
        <f t="shared" ref="I28:I35" si="7">H28/12</f>
        <v>0</v>
      </c>
    </row>
    <row r="29" spans="1:9" ht="14.25" x14ac:dyDescent="0.2">
      <c r="A29" s="45" t="s">
        <v>282</v>
      </c>
      <c r="B29" s="40" t="s">
        <v>135</v>
      </c>
      <c r="C29" s="47">
        <v>4</v>
      </c>
      <c r="D29" s="46">
        <v>72.19</v>
      </c>
      <c r="E29" s="46">
        <f t="shared" si="5"/>
        <v>288.76</v>
      </c>
      <c r="F29" s="46">
        <f t="shared" si="6"/>
        <v>24.063333333333333</v>
      </c>
      <c r="G29" s="46"/>
      <c r="H29" s="46">
        <f t="shared" ref="H29:H34" si="8">G29*C29</f>
        <v>0</v>
      </c>
      <c r="I29" s="46">
        <f t="shared" si="7"/>
        <v>0</v>
      </c>
    </row>
    <row r="30" spans="1:9" ht="14.25" x14ac:dyDescent="0.2">
      <c r="A30" s="45" t="s">
        <v>288</v>
      </c>
      <c r="B30" s="40" t="s">
        <v>135</v>
      </c>
      <c r="C30" s="47">
        <v>1</v>
      </c>
      <c r="D30" s="46">
        <v>59.38</v>
      </c>
      <c r="E30" s="46">
        <f t="shared" si="5"/>
        <v>59.38</v>
      </c>
      <c r="F30" s="46">
        <f t="shared" si="6"/>
        <v>4.9483333333333333</v>
      </c>
      <c r="G30" s="46"/>
      <c r="H30" s="46">
        <f t="shared" si="8"/>
        <v>0</v>
      </c>
      <c r="I30" s="46">
        <f t="shared" si="7"/>
        <v>0</v>
      </c>
    </row>
    <row r="31" spans="1:9" ht="13.35" customHeight="1" x14ac:dyDescent="0.2">
      <c r="A31" s="45" t="s">
        <v>272</v>
      </c>
      <c r="B31" s="40" t="s">
        <v>197</v>
      </c>
      <c r="C31" s="47">
        <v>2</v>
      </c>
      <c r="D31" s="46">
        <v>71.790000000000006</v>
      </c>
      <c r="E31" s="46">
        <f t="shared" si="5"/>
        <v>143.58000000000001</v>
      </c>
      <c r="F31" s="46">
        <f t="shared" si="6"/>
        <v>11.965000000000002</v>
      </c>
      <c r="G31" s="46"/>
      <c r="H31" s="46">
        <f t="shared" si="8"/>
        <v>0</v>
      </c>
      <c r="I31" s="46">
        <f t="shared" si="7"/>
        <v>0</v>
      </c>
    </row>
    <row r="32" spans="1:9" ht="12" customHeight="1" x14ac:dyDescent="0.2">
      <c r="A32" s="45" t="s">
        <v>274</v>
      </c>
      <c r="B32" s="40" t="s">
        <v>197</v>
      </c>
      <c r="C32" s="40">
        <v>2</v>
      </c>
      <c r="D32" s="46">
        <v>34.520000000000003</v>
      </c>
      <c r="E32" s="46">
        <f t="shared" si="5"/>
        <v>69.040000000000006</v>
      </c>
      <c r="F32" s="46">
        <f t="shared" si="6"/>
        <v>5.7533333333333339</v>
      </c>
      <c r="G32" s="46"/>
      <c r="H32" s="46">
        <f t="shared" si="8"/>
        <v>0</v>
      </c>
      <c r="I32" s="46">
        <f t="shared" si="7"/>
        <v>0</v>
      </c>
    </row>
    <row r="33" spans="1:9" ht="14.25" x14ac:dyDescent="0.2">
      <c r="A33" s="45" t="s">
        <v>290</v>
      </c>
      <c r="B33" s="40" t="s">
        <v>135</v>
      </c>
      <c r="C33" s="40">
        <v>2</v>
      </c>
      <c r="D33" s="46">
        <v>23.14</v>
      </c>
      <c r="E33" s="46">
        <f t="shared" si="5"/>
        <v>46.28</v>
      </c>
      <c r="F33" s="46">
        <f t="shared" si="6"/>
        <v>3.8566666666666669</v>
      </c>
      <c r="G33" s="46"/>
      <c r="H33" s="46">
        <f t="shared" si="8"/>
        <v>0</v>
      </c>
      <c r="I33" s="46">
        <f t="shared" si="7"/>
        <v>0</v>
      </c>
    </row>
    <row r="34" spans="1:9" ht="14.25" x14ac:dyDescent="0.2">
      <c r="A34" s="45" t="s">
        <v>292</v>
      </c>
      <c r="B34" s="40" t="s">
        <v>197</v>
      </c>
      <c r="C34" s="40">
        <v>1</v>
      </c>
      <c r="D34" s="46">
        <v>60.89</v>
      </c>
      <c r="E34" s="46">
        <f t="shared" si="5"/>
        <v>60.89</v>
      </c>
      <c r="F34" s="46">
        <f t="shared" si="6"/>
        <v>5.0741666666666667</v>
      </c>
      <c r="G34" s="46"/>
      <c r="H34" s="46">
        <f t="shared" si="8"/>
        <v>0</v>
      </c>
      <c r="I34" s="46">
        <f t="shared" si="7"/>
        <v>0</v>
      </c>
    </row>
    <row r="35" spans="1:9" ht="13.35" customHeight="1" x14ac:dyDescent="0.2">
      <c r="A35" s="151" t="s">
        <v>184</v>
      </c>
      <c r="B35" s="152"/>
      <c r="C35" s="152"/>
      <c r="D35" s="153"/>
      <c r="E35" s="44">
        <f>SUM(E28:E34)</f>
        <v>966.91</v>
      </c>
      <c r="F35" s="44">
        <f>SUM(F28:F34)</f>
        <v>80.575833333333335</v>
      </c>
      <c r="G35" s="109" t="s">
        <v>91</v>
      </c>
      <c r="H35" s="44">
        <f>SUM(H28:H34)</f>
        <v>0</v>
      </c>
      <c r="I35" s="44">
        <f t="shared" si="7"/>
        <v>0</v>
      </c>
    </row>
    <row r="38" spans="1:9" ht="13.35" customHeight="1" x14ac:dyDescent="0.2">
      <c r="A38" s="154" t="s">
        <v>449</v>
      </c>
      <c r="B38" s="155"/>
      <c r="C38" s="155"/>
      <c r="D38" s="155"/>
      <c r="E38" s="155"/>
      <c r="F38" s="156"/>
      <c r="G38" s="146" t="s">
        <v>476</v>
      </c>
      <c r="H38" s="146"/>
      <c r="I38" s="146"/>
    </row>
    <row r="39" spans="1:9" ht="13.35" customHeight="1" x14ac:dyDescent="0.2">
      <c r="A39" s="157" t="s">
        <v>114</v>
      </c>
      <c r="B39" s="157" t="s">
        <v>135</v>
      </c>
      <c r="C39" s="157" t="s">
        <v>136</v>
      </c>
      <c r="D39" s="159" t="s">
        <v>475</v>
      </c>
      <c r="E39" s="114" t="s">
        <v>137</v>
      </c>
      <c r="F39" s="114"/>
      <c r="G39" s="147" t="s">
        <v>477</v>
      </c>
      <c r="H39" s="149" t="s">
        <v>137</v>
      </c>
      <c r="I39" s="150"/>
    </row>
    <row r="40" spans="1:9" ht="13.35" customHeight="1" x14ac:dyDescent="0.2">
      <c r="A40" s="158"/>
      <c r="B40" s="158"/>
      <c r="C40" s="158"/>
      <c r="D40" s="160"/>
      <c r="E40" s="41" t="s">
        <v>139</v>
      </c>
      <c r="F40" s="41" t="s">
        <v>138</v>
      </c>
      <c r="G40" s="148"/>
      <c r="H40" s="110" t="s">
        <v>139</v>
      </c>
      <c r="I40" s="110" t="s">
        <v>138</v>
      </c>
    </row>
    <row r="41" spans="1:9" ht="25.5" x14ac:dyDescent="0.2">
      <c r="A41" s="45" t="s">
        <v>279</v>
      </c>
      <c r="B41" s="40" t="s">
        <v>135</v>
      </c>
      <c r="C41" s="40">
        <v>6</v>
      </c>
      <c r="D41" s="46">
        <v>183.07</v>
      </c>
      <c r="E41" s="46">
        <f>D41*C41</f>
        <v>1098.42</v>
      </c>
      <c r="F41" s="46">
        <f>E41/12</f>
        <v>91.535000000000011</v>
      </c>
      <c r="G41" s="46"/>
      <c r="H41" s="46">
        <f>G41*C41</f>
        <v>0</v>
      </c>
      <c r="I41" s="46">
        <f>H41/12</f>
        <v>0</v>
      </c>
    </row>
    <row r="42" spans="1:9" ht="38.25" x14ac:dyDescent="0.2">
      <c r="A42" s="45" t="s">
        <v>469</v>
      </c>
      <c r="B42" s="40" t="s">
        <v>197</v>
      </c>
      <c r="C42" s="47">
        <v>1</v>
      </c>
      <c r="D42" s="46">
        <v>56.97</v>
      </c>
      <c r="E42" s="46">
        <f>D42*C42</f>
        <v>56.97</v>
      </c>
      <c r="F42" s="46">
        <f t="shared" ref="F42:F45" si="9">E42/12</f>
        <v>4.7474999999999996</v>
      </c>
      <c r="G42" s="46"/>
      <c r="H42" s="46">
        <f t="shared" ref="H42:H45" si="10">G42*C42</f>
        <v>0</v>
      </c>
      <c r="I42" s="46">
        <f t="shared" ref="I42:I46" si="11">H42/12</f>
        <v>0</v>
      </c>
    </row>
    <row r="43" spans="1:9" ht="51" x14ac:dyDescent="0.2">
      <c r="A43" s="45" t="s">
        <v>470</v>
      </c>
      <c r="B43" s="40" t="s">
        <v>197</v>
      </c>
      <c r="C43" s="47">
        <v>1</v>
      </c>
      <c r="D43" s="46">
        <v>71.790000000000006</v>
      </c>
      <c r="E43" s="46">
        <f>D43*C43</f>
        <v>71.790000000000006</v>
      </c>
      <c r="F43" s="46">
        <f t="shared" si="9"/>
        <v>5.9825000000000008</v>
      </c>
      <c r="G43" s="46"/>
      <c r="H43" s="46">
        <f t="shared" si="10"/>
        <v>0</v>
      </c>
      <c r="I43" s="46">
        <f t="shared" si="11"/>
        <v>0</v>
      </c>
    </row>
    <row r="44" spans="1:9" ht="25.5" x14ac:dyDescent="0.2">
      <c r="A44" s="45" t="s">
        <v>471</v>
      </c>
      <c r="B44" s="40" t="s">
        <v>197</v>
      </c>
      <c r="C44" s="40">
        <v>6</v>
      </c>
      <c r="D44" s="46">
        <v>16.87</v>
      </c>
      <c r="E44" s="46">
        <f>D44*C44</f>
        <v>101.22</v>
      </c>
      <c r="F44" s="46">
        <f t="shared" si="9"/>
        <v>8.4350000000000005</v>
      </c>
      <c r="G44" s="46"/>
      <c r="H44" s="46">
        <f t="shared" si="10"/>
        <v>0</v>
      </c>
      <c r="I44" s="46">
        <f t="shared" si="11"/>
        <v>0</v>
      </c>
    </row>
    <row r="45" spans="1:9" ht="38.25" x14ac:dyDescent="0.2">
      <c r="A45" s="45" t="s">
        <v>472</v>
      </c>
      <c r="B45" s="40" t="s">
        <v>135</v>
      </c>
      <c r="C45" s="40">
        <v>2</v>
      </c>
      <c r="D45" s="46">
        <v>7.69</v>
      </c>
      <c r="E45" s="46">
        <f>D45*C45</f>
        <v>15.38</v>
      </c>
      <c r="F45" s="46">
        <f t="shared" si="9"/>
        <v>1.2816666666666667</v>
      </c>
      <c r="G45" s="46"/>
      <c r="H45" s="46">
        <f t="shared" si="10"/>
        <v>0</v>
      </c>
      <c r="I45" s="46">
        <f t="shared" si="11"/>
        <v>0</v>
      </c>
    </row>
    <row r="46" spans="1:9" ht="13.35" customHeight="1" x14ac:dyDescent="0.2">
      <c r="A46" s="151" t="s">
        <v>184</v>
      </c>
      <c r="B46" s="152"/>
      <c r="C46" s="152"/>
      <c r="D46" s="153"/>
      <c r="E46" s="44">
        <f>SUM(E41:E45)</f>
        <v>1343.7800000000002</v>
      </c>
      <c r="F46" s="44">
        <f>SUM(F41:F45)</f>
        <v>111.98166666666668</v>
      </c>
      <c r="G46" s="109" t="s">
        <v>91</v>
      </c>
      <c r="H46" s="44">
        <f>SUM(H41:H45)</f>
        <v>0</v>
      </c>
      <c r="I46" s="44">
        <f t="shared" si="11"/>
        <v>0</v>
      </c>
    </row>
    <row r="49" spans="1:9" ht="13.35" customHeight="1" x14ac:dyDescent="0.2">
      <c r="A49" s="154" t="s">
        <v>451</v>
      </c>
      <c r="B49" s="155"/>
      <c r="C49" s="155"/>
      <c r="D49" s="155"/>
      <c r="E49" s="155"/>
      <c r="F49" s="156"/>
      <c r="G49" s="146" t="s">
        <v>476</v>
      </c>
      <c r="H49" s="146"/>
      <c r="I49" s="146"/>
    </row>
    <row r="50" spans="1:9" ht="13.35" customHeight="1" x14ac:dyDescent="0.2">
      <c r="A50" s="157" t="s">
        <v>114</v>
      </c>
      <c r="B50" s="157" t="s">
        <v>135</v>
      </c>
      <c r="C50" s="157" t="s">
        <v>136</v>
      </c>
      <c r="D50" s="159" t="s">
        <v>475</v>
      </c>
      <c r="E50" s="114" t="s">
        <v>137</v>
      </c>
      <c r="F50" s="114"/>
      <c r="G50" s="147" t="s">
        <v>477</v>
      </c>
      <c r="H50" s="149" t="s">
        <v>137</v>
      </c>
      <c r="I50" s="150"/>
    </row>
    <row r="51" spans="1:9" ht="13.35" customHeight="1" x14ac:dyDescent="0.2">
      <c r="A51" s="158"/>
      <c r="B51" s="158"/>
      <c r="C51" s="158"/>
      <c r="D51" s="160"/>
      <c r="E51" s="41" t="s">
        <v>139</v>
      </c>
      <c r="F51" s="41" t="s">
        <v>138</v>
      </c>
      <c r="G51" s="148"/>
      <c r="H51" s="110" t="s">
        <v>139</v>
      </c>
      <c r="I51" s="110" t="s">
        <v>138</v>
      </c>
    </row>
    <row r="52" spans="1:9" ht="13.35" customHeight="1" x14ac:dyDescent="0.2">
      <c r="A52" s="45" t="s">
        <v>277</v>
      </c>
      <c r="B52" s="40" t="s">
        <v>135</v>
      </c>
      <c r="C52" s="40">
        <v>6</v>
      </c>
      <c r="D52" s="46">
        <v>54.47</v>
      </c>
      <c r="E52" s="46">
        <f t="shared" ref="E52:E64" si="12">D52*C52</f>
        <v>326.82</v>
      </c>
      <c r="F52" s="46">
        <f>E52/12</f>
        <v>27.234999999999999</v>
      </c>
      <c r="G52" s="46"/>
      <c r="H52" s="46">
        <f>G52*C52</f>
        <v>0</v>
      </c>
      <c r="I52" s="46">
        <f>H52/12</f>
        <v>0</v>
      </c>
    </row>
    <row r="53" spans="1:9" ht="13.35" customHeight="1" x14ac:dyDescent="0.2">
      <c r="A53" s="45" t="s">
        <v>276</v>
      </c>
      <c r="B53" s="40" t="s">
        <v>135</v>
      </c>
      <c r="C53" s="47">
        <v>4</v>
      </c>
      <c r="D53" s="46">
        <v>72.19</v>
      </c>
      <c r="E53" s="46">
        <f t="shared" si="12"/>
        <v>288.76</v>
      </c>
      <c r="F53" s="46">
        <f t="shared" ref="F53:F64" si="13">E53/12</f>
        <v>24.063333333333333</v>
      </c>
      <c r="G53" s="46"/>
      <c r="H53" s="46">
        <f t="shared" ref="H53:H64" si="14">G53*C53</f>
        <v>0</v>
      </c>
      <c r="I53" s="46">
        <f t="shared" ref="I53:I65" si="15">H53/12</f>
        <v>0</v>
      </c>
    </row>
    <row r="54" spans="1:9" ht="13.35" customHeight="1" x14ac:dyDescent="0.2">
      <c r="A54" s="45" t="s">
        <v>272</v>
      </c>
      <c r="B54" s="40" t="s">
        <v>197</v>
      </c>
      <c r="C54" s="47">
        <v>2</v>
      </c>
      <c r="D54" s="46">
        <v>71.790000000000006</v>
      </c>
      <c r="E54" s="46">
        <f t="shared" si="12"/>
        <v>143.58000000000001</v>
      </c>
      <c r="F54" s="46">
        <f t="shared" si="13"/>
        <v>11.965000000000002</v>
      </c>
      <c r="G54" s="46"/>
      <c r="H54" s="46">
        <f t="shared" si="14"/>
        <v>0</v>
      </c>
      <c r="I54" s="46">
        <f t="shared" si="15"/>
        <v>0</v>
      </c>
    </row>
    <row r="55" spans="1:9" ht="13.35" customHeight="1" x14ac:dyDescent="0.2">
      <c r="A55" s="45" t="s">
        <v>273</v>
      </c>
      <c r="B55" s="40" t="s">
        <v>135</v>
      </c>
      <c r="C55" s="40">
        <v>2</v>
      </c>
      <c r="D55" s="46">
        <v>22.52</v>
      </c>
      <c r="E55" s="46">
        <f t="shared" si="12"/>
        <v>45.04</v>
      </c>
      <c r="F55" s="46">
        <f t="shared" si="13"/>
        <v>3.7533333333333334</v>
      </c>
      <c r="G55" s="46"/>
      <c r="H55" s="46">
        <f t="shared" si="14"/>
        <v>0</v>
      </c>
      <c r="I55" s="46">
        <f t="shared" si="15"/>
        <v>0</v>
      </c>
    </row>
    <row r="56" spans="1:9" ht="13.35" customHeight="1" x14ac:dyDescent="0.2">
      <c r="A56" s="45" t="s">
        <v>274</v>
      </c>
      <c r="B56" s="40" t="s">
        <v>197</v>
      </c>
      <c r="C56" s="40">
        <v>2</v>
      </c>
      <c r="D56" s="46">
        <v>34.520000000000003</v>
      </c>
      <c r="E56" s="46">
        <f t="shared" si="12"/>
        <v>69.040000000000006</v>
      </c>
      <c r="F56" s="46">
        <f t="shared" si="13"/>
        <v>5.7533333333333339</v>
      </c>
      <c r="G56" s="46"/>
      <c r="H56" s="46">
        <f t="shared" si="14"/>
        <v>0</v>
      </c>
      <c r="I56" s="46">
        <f t="shared" si="15"/>
        <v>0</v>
      </c>
    </row>
    <row r="57" spans="1:9" ht="13.35" customHeight="1" x14ac:dyDescent="0.2">
      <c r="A57" s="45" t="s">
        <v>289</v>
      </c>
      <c r="B57" s="40" t="s">
        <v>135</v>
      </c>
      <c r="C57" s="40">
        <v>1</v>
      </c>
      <c r="D57" s="46">
        <v>33.94</v>
      </c>
      <c r="E57" s="46">
        <f t="shared" si="12"/>
        <v>33.94</v>
      </c>
      <c r="F57" s="46">
        <f t="shared" si="13"/>
        <v>2.8283333333333331</v>
      </c>
      <c r="G57" s="46"/>
      <c r="H57" s="46">
        <f t="shared" si="14"/>
        <v>0</v>
      </c>
      <c r="I57" s="46">
        <f t="shared" si="15"/>
        <v>0</v>
      </c>
    </row>
    <row r="58" spans="1:9" ht="13.35" customHeight="1" x14ac:dyDescent="0.2">
      <c r="A58" s="45" t="s">
        <v>275</v>
      </c>
      <c r="B58" s="40" t="s">
        <v>135</v>
      </c>
      <c r="C58" s="40">
        <v>2</v>
      </c>
      <c r="D58" s="46">
        <v>30.6</v>
      </c>
      <c r="E58" s="46">
        <f t="shared" si="12"/>
        <v>61.2</v>
      </c>
      <c r="F58" s="46">
        <f t="shared" si="13"/>
        <v>5.1000000000000005</v>
      </c>
      <c r="G58" s="46"/>
      <c r="H58" s="46">
        <f t="shared" si="14"/>
        <v>0</v>
      </c>
      <c r="I58" s="46">
        <f t="shared" si="15"/>
        <v>0</v>
      </c>
    </row>
    <row r="59" spans="1:9" ht="13.35" customHeight="1" x14ac:dyDescent="0.2">
      <c r="A59" s="45" t="s">
        <v>283</v>
      </c>
      <c r="B59" s="40" t="s">
        <v>135</v>
      </c>
      <c r="C59" s="40">
        <v>1</v>
      </c>
      <c r="D59" s="46">
        <v>57.37</v>
      </c>
      <c r="E59" s="46">
        <f t="shared" si="12"/>
        <v>57.37</v>
      </c>
      <c r="F59" s="46">
        <f t="shared" si="13"/>
        <v>4.7808333333333328</v>
      </c>
      <c r="G59" s="46"/>
      <c r="H59" s="46">
        <f t="shared" si="14"/>
        <v>0</v>
      </c>
      <c r="I59" s="46">
        <f t="shared" si="15"/>
        <v>0</v>
      </c>
    </row>
    <row r="60" spans="1:9" ht="13.35" customHeight="1" x14ac:dyDescent="0.2">
      <c r="A60" s="45" t="s">
        <v>284</v>
      </c>
      <c r="B60" s="40" t="s">
        <v>135</v>
      </c>
      <c r="C60" s="40">
        <v>1</v>
      </c>
      <c r="D60" s="46">
        <v>48.9</v>
      </c>
      <c r="E60" s="46">
        <f t="shared" si="12"/>
        <v>48.9</v>
      </c>
      <c r="F60" s="46">
        <f t="shared" si="13"/>
        <v>4.0750000000000002</v>
      </c>
      <c r="G60" s="46"/>
      <c r="H60" s="46">
        <f t="shared" si="14"/>
        <v>0</v>
      </c>
      <c r="I60" s="46">
        <f t="shared" si="15"/>
        <v>0</v>
      </c>
    </row>
    <row r="61" spans="1:9" ht="13.35" customHeight="1" x14ac:dyDescent="0.2">
      <c r="A61" s="45" t="s">
        <v>285</v>
      </c>
      <c r="B61" s="40" t="s">
        <v>197</v>
      </c>
      <c r="C61" s="40">
        <v>1</v>
      </c>
      <c r="D61" s="46">
        <v>49.77</v>
      </c>
      <c r="E61" s="46">
        <f t="shared" si="12"/>
        <v>49.77</v>
      </c>
      <c r="F61" s="46">
        <f t="shared" si="13"/>
        <v>4.1475</v>
      </c>
      <c r="G61" s="46"/>
      <c r="H61" s="46">
        <f t="shared" si="14"/>
        <v>0</v>
      </c>
      <c r="I61" s="46">
        <f t="shared" si="15"/>
        <v>0</v>
      </c>
    </row>
    <row r="62" spans="1:9" ht="13.35" customHeight="1" x14ac:dyDescent="0.2">
      <c r="A62" s="45" t="s">
        <v>290</v>
      </c>
      <c r="B62" s="40" t="s">
        <v>135</v>
      </c>
      <c r="C62" s="40">
        <v>2</v>
      </c>
      <c r="D62" s="46">
        <v>23.14</v>
      </c>
      <c r="E62" s="46">
        <f t="shared" si="12"/>
        <v>46.28</v>
      </c>
      <c r="F62" s="46">
        <f t="shared" si="13"/>
        <v>3.8566666666666669</v>
      </c>
      <c r="G62" s="46"/>
      <c r="H62" s="46">
        <f t="shared" si="14"/>
        <v>0</v>
      </c>
      <c r="I62" s="46">
        <f t="shared" si="15"/>
        <v>0</v>
      </c>
    </row>
    <row r="63" spans="1:9" ht="13.35" customHeight="1" x14ac:dyDescent="0.2">
      <c r="A63" s="45" t="s">
        <v>292</v>
      </c>
      <c r="B63" s="40" t="s">
        <v>197</v>
      </c>
      <c r="C63" s="40">
        <v>1</v>
      </c>
      <c r="D63" s="46">
        <v>60.89</v>
      </c>
      <c r="E63" s="46">
        <f t="shared" si="12"/>
        <v>60.89</v>
      </c>
      <c r="F63" s="46">
        <f t="shared" si="13"/>
        <v>5.0741666666666667</v>
      </c>
      <c r="G63" s="46"/>
      <c r="H63" s="46">
        <f t="shared" si="14"/>
        <v>0</v>
      </c>
      <c r="I63" s="46">
        <f t="shared" si="15"/>
        <v>0</v>
      </c>
    </row>
    <row r="64" spans="1:9" ht="13.35" customHeight="1" x14ac:dyDescent="0.2">
      <c r="A64" s="45" t="s">
        <v>288</v>
      </c>
      <c r="B64" s="40" t="s">
        <v>135</v>
      </c>
      <c r="C64" s="47">
        <v>1</v>
      </c>
      <c r="D64" s="46">
        <v>59.38</v>
      </c>
      <c r="E64" s="46">
        <f t="shared" si="12"/>
        <v>59.38</v>
      </c>
      <c r="F64" s="46">
        <f t="shared" si="13"/>
        <v>4.9483333333333333</v>
      </c>
      <c r="G64" s="46"/>
      <c r="H64" s="46">
        <f t="shared" si="14"/>
        <v>0</v>
      </c>
      <c r="I64" s="46">
        <f t="shared" si="15"/>
        <v>0</v>
      </c>
    </row>
    <row r="65" spans="1:9" ht="13.35" customHeight="1" x14ac:dyDescent="0.2">
      <c r="A65" s="151" t="s">
        <v>184</v>
      </c>
      <c r="B65" s="152"/>
      <c r="C65" s="152"/>
      <c r="D65" s="153"/>
      <c r="E65" s="44">
        <f>SUM(E52:E64)</f>
        <v>1290.97</v>
      </c>
      <c r="F65" s="44">
        <f>E65/12</f>
        <v>107.58083333333333</v>
      </c>
      <c r="G65" s="109" t="s">
        <v>91</v>
      </c>
      <c r="H65" s="44">
        <f>SUM(H52:H64)</f>
        <v>0</v>
      </c>
      <c r="I65" s="44">
        <f t="shared" si="15"/>
        <v>0</v>
      </c>
    </row>
    <row r="68" spans="1:9" ht="13.35" customHeight="1" x14ac:dyDescent="0.2">
      <c r="A68" s="154" t="s">
        <v>450</v>
      </c>
      <c r="B68" s="155"/>
      <c r="C68" s="155"/>
      <c r="D68" s="155"/>
      <c r="E68" s="155"/>
      <c r="F68" s="156"/>
      <c r="G68" s="146" t="s">
        <v>476</v>
      </c>
      <c r="H68" s="146"/>
      <c r="I68" s="146"/>
    </row>
    <row r="69" spans="1:9" ht="13.35" customHeight="1" x14ac:dyDescent="0.2">
      <c r="A69" s="157" t="s">
        <v>114</v>
      </c>
      <c r="B69" s="157" t="s">
        <v>135</v>
      </c>
      <c r="C69" s="157" t="s">
        <v>136</v>
      </c>
      <c r="D69" s="159" t="s">
        <v>475</v>
      </c>
      <c r="E69" s="114" t="s">
        <v>137</v>
      </c>
      <c r="F69" s="114"/>
      <c r="G69" s="147" t="s">
        <v>477</v>
      </c>
      <c r="H69" s="149" t="s">
        <v>137</v>
      </c>
      <c r="I69" s="150"/>
    </row>
    <row r="70" spans="1:9" ht="13.35" customHeight="1" x14ac:dyDescent="0.2">
      <c r="A70" s="158"/>
      <c r="B70" s="158"/>
      <c r="C70" s="158"/>
      <c r="D70" s="160"/>
      <c r="E70" s="41" t="s">
        <v>139</v>
      </c>
      <c r="F70" s="41" t="s">
        <v>138</v>
      </c>
      <c r="G70" s="148"/>
      <c r="H70" s="110" t="s">
        <v>139</v>
      </c>
      <c r="I70" s="110" t="s">
        <v>138</v>
      </c>
    </row>
    <row r="71" spans="1:9" ht="13.35" customHeight="1" x14ac:dyDescent="0.2">
      <c r="A71" s="45" t="s">
        <v>278</v>
      </c>
      <c r="B71" s="40" t="s">
        <v>135</v>
      </c>
      <c r="C71" s="40">
        <v>6</v>
      </c>
      <c r="D71" s="46">
        <v>149.84</v>
      </c>
      <c r="E71" s="46">
        <f>D71*C71</f>
        <v>899.04</v>
      </c>
      <c r="F71" s="46">
        <f>E71/12</f>
        <v>74.92</v>
      </c>
      <c r="G71" s="46"/>
      <c r="H71" s="46">
        <f>G71*C71</f>
        <v>0</v>
      </c>
      <c r="I71" s="46">
        <f>H71/12</f>
        <v>0</v>
      </c>
    </row>
    <row r="72" spans="1:9" ht="13.35" customHeight="1" x14ac:dyDescent="0.2">
      <c r="A72" s="45" t="s">
        <v>269</v>
      </c>
      <c r="B72" s="40" t="s">
        <v>135</v>
      </c>
      <c r="C72" s="47">
        <v>2</v>
      </c>
      <c r="D72" s="46">
        <v>36.1</v>
      </c>
      <c r="E72" s="46">
        <f>D72*C72</f>
        <v>72.2</v>
      </c>
      <c r="F72" s="46">
        <f t="shared" ref="F72:F75" si="16">E72/12</f>
        <v>6.0166666666666666</v>
      </c>
      <c r="G72" s="46"/>
      <c r="H72" s="46">
        <f t="shared" ref="H72:H75" si="17">G72*C72</f>
        <v>0</v>
      </c>
      <c r="I72" s="46">
        <f t="shared" ref="I72:I76" si="18">H72/12</f>
        <v>0</v>
      </c>
    </row>
    <row r="73" spans="1:9" ht="13.35" customHeight="1" x14ac:dyDescent="0.2">
      <c r="A73" s="45" t="s">
        <v>270</v>
      </c>
      <c r="B73" s="40" t="s">
        <v>197</v>
      </c>
      <c r="C73" s="47">
        <v>3</v>
      </c>
      <c r="D73" s="46">
        <v>8.8800000000000008</v>
      </c>
      <c r="E73" s="46">
        <f>D73*C73</f>
        <v>26.64</v>
      </c>
      <c r="F73" s="46">
        <f t="shared" si="16"/>
        <v>2.2200000000000002</v>
      </c>
      <c r="G73" s="46"/>
      <c r="H73" s="46">
        <f t="shared" si="17"/>
        <v>0</v>
      </c>
      <c r="I73" s="46">
        <f t="shared" si="18"/>
        <v>0</v>
      </c>
    </row>
    <row r="74" spans="1:9" ht="13.35" customHeight="1" x14ac:dyDescent="0.2">
      <c r="A74" s="45" t="s">
        <v>271</v>
      </c>
      <c r="B74" s="40" t="s">
        <v>135</v>
      </c>
      <c r="C74" s="40">
        <v>3</v>
      </c>
      <c r="D74" s="46">
        <v>3.75</v>
      </c>
      <c r="E74" s="46">
        <f>D74*C74</f>
        <v>11.25</v>
      </c>
      <c r="F74" s="46">
        <f t="shared" si="16"/>
        <v>0.9375</v>
      </c>
      <c r="G74" s="46"/>
      <c r="H74" s="46">
        <f t="shared" si="17"/>
        <v>0</v>
      </c>
      <c r="I74" s="46">
        <f t="shared" si="18"/>
        <v>0</v>
      </c>
    </row>
    <row r="75" spans="1:9" ht="13.35" customHeight="1" x14ac:dyDescent="0.2">
      <c r="A75" s="45" t="s">
        <v>409</v>
      </c>
      <c r="B75" s="40" t="s">
        <v>197</v>
      </c>
      <c r="C75" s="40">
        <v>2</v>
      </c>
      <c r="D75" s="46">
        <v>132.18</v>
      </c>
      <c r="E75" s="46">
        <f>D75*C75</f>
        <v>264.36</v>
      </c>
      <c r="F75" s="46">
        <f t="shared" si="16"/>
        <v>22.03</v>
      </c>
      <c r="G75" s="46"/>
      <c r="H75" s="46">
        <f t="shared" si="17"/>
        <v>0</v>
      </c>
      <c r="I75" s="46">
        <f t="shared" si="18"/>
        <v>0</v>
      </c>
    </row>
    <row r="76" spans="1:9" ht="13.35" customHeight="1" x14ac:dyDescent="0.2">
      <c r="A76" s="151" t="s">
        <v>184</v>
      </c>
      <c r="B76" s="152"/>
      <c r="C76" s="152"/>
      <c r="D76" s="153"/>
      <c r="E76" s="44">
        <f>SUM(E71:E75)</f>
        <v>1273.49</v>
      </c>
      <c r="F76" s="44">
        <f>SUM(F71:F75)</f>
        <v>106.12416666666667</v>
      </c>
      <c r="G76" s="109" t="s">
        <v>91</v>
      </c>
      <c r="H76" s="44">
        <f>SUM(H71:H75)</f>
        <v>0</v>
      </c>
      <c r="I76" s="44">
        <f t="shared" si="18"/>
        <v>0</v>
      </c>
    </row>
    <row r="78" spans="1:9" ht="13.35" customHeight="1" x14ac:dyDescent="0.2">
      <c r="A78" s="56" t="s">
        <v>412</v>
      </c>
    </row>
    <row r="79" spans="1:9" ht="13.35" customHeight="1" x14ac:dyDescent="0.2">
      <c r="A79" s="56" t="s">
        <v>413</v>
      </c>
    </row>
    <row r="80" spans="1:9" ht="13.35" customHeight="1" x14ac:dyDescent="0.2">
      <c r="A80" s="56" t="s">
        <v>414</v>
      </c>
    </row>
    <row r="81" spans="1:1" ht="13.35" customHeight="1" x14ac:dyDescent="0.2">
      <c r="A81" s="56" t="s">
        <v>415</v>
      </c>
    </row>
    <row r="82" spans="1:1" ht="13.35" customHeight="1" x14ac:dyDescent="0.2">
      <c r="A82" s="56" t="s">
        <v>416</v>
      </c>
    </row>
    <row r="83" spans="1:1" ht="13.35" customHeight="1" x14ac:dyDescent="0.2">
      <c r="A83" s="56" t="s">
        <v>417</v>
      </c>
    </row>
    <row r="84" spans="1:1" ht="13.35" customHeight="1" x14ac:dyDescent="0.2">
      <c r="A84" s="56" t="s">
        <v>447</v>
      </c>
    </row>
  </sheetData>
  <mergeCells count="54">
    <mergeCell ref="G68:I68"/>
    <mergeCell ref="G69:G70"/>
    <mergeCell ref="H69:I69"/>
    <mergeCell ref="G38:I38"/>
    <mergeCell ref="G39:G40"/>
    <mergeCell ref="H39:I39"/>
    <mergeCell ref="G49:I49"/>
    <mergeCell ref="G50:G51"/>
    <mergeCell ref="H50:I50"/>
    <mergeCell ref="A1:I1"/>
    <mergeCell ref="A3:I3"/>
    <mergeCell ref="A5:I5"/>
    <mergeCell ref="A6:I6"/>
    <mergeCell ref="G25:I25"/>
    <mergeCell ref="E39:F39"/>
    <mergeCell ref="A38:F38"/>
    <mergeCell ref="A10:A11"/>
    <mergeCell ref="B10:B11"/>
    <mergeCell ref="C10:C11"/>
    <mergeCell ref="E10:F10"/>
    <mergeCell ref="D10:D11"/>
    <mergeCell ref="D39:D40"/>
    <mergeCell ref="D50:D51"/>
    <mergeCell ref="A46:D46"/>
    <mergeCell ref="A39:A40"/>
    <mergeCell ref="B39:B40"/>
    <mergeCell ref="C39:C40"/>
    <mergeCell ref="A76:D76"/>
    <mergeCell ref="A49:F49"/>
    <mergeCell ref="A50:A51"/>
    <mergeCell ref="B50:B51"/>
    <mergeCell ref="C50:C51"/>
    <mergeCell ref="E50:F50"/>
    <mergeCell ref="A68:F68"/>
    <mergeCell ref="A69:A70"/>
    <mergeCell ref="B69:B70"/>
    <mergeCell ref="C69:C70"/>
    <mergeCell ref="E69:F69"/>
    <mergeCell ref="D69:D70"/>
    <mergeCell ref="A65:D65"/>
    <mergeCell ref="G9:I9"/>
    <mergeCell ref="G10:G11"/>
    <mergeCell ref="H10:I10"/>
    <mergeCell ref="A23:D23"/>
    <mergeCell ref="A35:D35"/>
    <mergeCell ref="A25:F25"/>
    <mergeCell ref="A26:A27"/>
    <mergeCell ref="B26:B27"/>
    <mergeCell ref="C26:C27"/>
    <mergeCell ref="E26:F26"/>
    <mergeCell ref="D26:D27"/>
    <mergeCell ref="A9:F9"/>
    <mergeCell ref="G26:G27"/>
    <mergeCell ref="H26:I26"/>
  </mergeCells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A286"/>
  <sheetViews>
    <sheetView topLeftCell="A46" zoomScale="90" zoomScaleNormal="90" workbookViewId="0">
      <selection activeCell="G12" sqref="G12"/>
    </sheetView>
  </sheetViews>
  <sheetFormatPr defaultRowHeight="13.35" customHeight="1" x14ac:dyDescent="0.2"/>
  <cols>
    <col min="1" max="1" width="58.625" style="1" customWidth="1"/>
    <col min="2" max="2" width="10.625" style="1" customWidth="1"/>
    <col min="3" max="3" width="12.25" style="1" customWidth="1"/>
    <col min="4" max="4" width="17.875" style="1" bestFit="1" customWidth="1"/>
    <col min="5" max="1015" width="10.625" style="1" customWidth="1"/>
  </cols>
  <sheetData>
    <row r="1" spans="1:9" ht="17.649999999999999" customHeight="1" x14ac:dyDescent="0.2">
      <c r="A1" s="162" t="s">
        <v>458</v>
      </c>
      <c r="B1" s="162"/>
      <c r="C1" s="162"/>
      <c r="D1" s="162"/>
      <c r="E1" s="162"/>
      <c r="F1" s="162"/>
      <c r="G1" s="162"/>
      <c r="H1" s="162"/>
      <c r="I1" s="162"/>
    </row>
    <row r="2" spans="1:9" ht="14.25" x14ac:dyDescent="0.2">
      <c r="A2" s="5"/>
      <c r="B2" s="5"/>
      <c r="C2" s="5"/>
      <c r="D2" s="5"/>
      <c r="E2" s="5"/>
      <c r="F2" s="5"/>
    </row>
    <row r="3" spans="1:9" ht="12.75" customHeight="1" x14ac:dyDescent="0.2">
      <c r="A3" s="120" t="s">
        <v>478</v>
      </c>
      <c r="B3" s="120"/>
      <c r="C3" s="120"/>
      <c r="D3" s="120"/>
      <c r="E3" s="120"/>
      <c r="F3" s="120"/>
      <c r="G3" s="120"/>
      <c r="H3" s="120"/>
      <c r="I3" s="120"/>
    </row>
    <row r="4" spans="1:9" ht="12.75" customHeight="1" x14ac:dyDescent="0.2">
      <c r="A4" s="106"/>
      <c r="B4" s="106"/>
      <c r="C4" s="106"/>
      <c r="D4" s="5"/>
      <c r="E4" s="5"/>
      <c r="F4" s="5"/>
    </row>
    <row r="5" spans="1:9" ht="12.75" customHeight="1" x14ac:dyDescent="0.2">
      <c r="A5" s="116" t="s">
        <v>128</v>
      </c>
      <c r="B5" s="116"/>
      <c r="C5" s="116"/>
      <c r="D5" s="116"/>
      <c r="E5" s="116"/>
      <c r="F5" s="116"/>
      <c r="G5" s="116"/>
      <c r="H5" s="116"/>
      <c r="I5" s="116"/>
    </row>
    <row r="6" spans="1:9" ht="13.35" customHeight="1" x14ac:dyDescent="0.2">
      <c r="A6" s="163" t="s">
        <v>454</v>
      </c>
      <c r="B6" s="163"/>
      <c r="C6" s="163"/>
      <c r="D6" s="163"/>
      <c r="E6" s="163"/>
      <c r="F6" s="163"/>
      <c r="G6" s="163"/>
      <c r="H6" s="163"/>
      <c r="I6" s="163"/>
    </row>
    <row r="7" spans="1:9" ht="13.35" customHeight="1" x14ac:dyDescent="0.2">
      <c r="A7" s="5"/>
      <c r="B7" s="5"/>
      <c r="C7" s="5"/>
      <c r="D7" s="5"/>
      <c r="E7" s="5"/>
      <c r="F7" s="103"/>
    </row>
    <row r="8" spans="1:9" ht="13.35" customHeight="1" x14ac:dyDescent="0.2">
      <c r="A8" s="5"/>
      <c r="B8" s="5"/>
      <c r="C8" s="5"/>
      <c r="D8" s="5"/>
      <c r="E8" s="5"/>
      <c r="F8" s="5"/>
    </row>
    <row r="9" spans="1:9" ht="13.35" customHeight="1" x14ac:dyDescent="0.2">
      <c r="A9" s="166" t="s">
        <v>461</v>
      </c>
      <c r="B9" s="166"/>
      <c r="C9" s="166"/>
      <c r="D9" s="166"/>
      <c r="E9" s="166"/>
      <c r="F9" s="166"/>
      <c r="G9" s="146" t="s">
        <v>476</v>
      </c>
      <c r="H9" s="146"/>
      <c r="I9" s="146"/>
    </row>
    <row r="10" spans="1:9" ht="13.35" customHeight="1" x14ac:dyDescent="0.2">
      <c r="A10" s="157" t="s">
        <v>114</v>
      </c>
      <c r="B10" s="157" t="s">
        <v>135</v>
      </c>
      <c r="C10" s="157" t="s">
        <v>136</v>
      </c>
      <c r="D10" s="157" t="s">
        <v>475</v>
      </c>
      <c r="E10" s="114" t="s">
        <v>137</v>
      </c>
      <c r="F10" s="114"/>
      <c r="G10" s="147" t="s">
        <v>477</v>
      </c>
      <c r="H10" s="149" t="s">
        <v>137</v>
      </c>
      <c r="I10" s="150"/>
    </row>
    <row r="11" spans="1:9" ht="13.35" customHeight="1" x14ac:dyDescent="0.2">
      <c r="A11" s="158"/>
      <c r="B11" s="158"/>
      <c r="C11" s="158"/>
      <c r="D11" s="158"/>
      <c r="E11" s="41" t="s">
        <v>139</v>
      </c>
      <c r="F11" s="41" t="s">
        <v>138</v>
      </c>
      <c r="G11" s="148"/>
      <c r="H11" s="110" t="s">
        <v>139</v>
      </c>
      <c r="I11" s="110" t="s">
        <v>138</v>
      </c>
    </row>
    <row r="12" spans="1:9" ht="13.35" customHeight="1" x14ac:dyDescent="0.2">
      <c r="A12" s="59" t="s">
        <v>233</v>
      </c>
      <c r="B12" s="40" t="s">
        <v>135</v>
      </c>
      <c r="C12" s="40">
        <v>1</v>
      </c>
      <c r="D12" s="46">
        <v>133.53</v>
      </c>
      <c r="E12" s="46">
        <f t="shared" ref="E12:E54" si="0">D12*C12</f>
        <v>133.53</v>
      </c>
      <c r="F12" s="46">
        <f t="shared" ref="F12:F34" si="1">E12/12</f>
        <v>11.1275</v>
      </c>
      <c r="G12" s="46"/>
      <c r="H12" s="46">
        <f>G12*C12</f>
        <v>0</v>
      </c>
      <c r="I12" s="46">
        <f t="shared" ref="I12:I55" si="2">H12/12</f>
        <v>0</v>
      </c>
    </row>
    <row r="13" spans="1:9" ht="13.35" customHeight="1" x14ac:dyDescent="0.2">
      <c r="A13" s="59" t="s">
        <v>304</v>
      </c>
      <c r="B13" s="40" t="s">
        <v>135</v>
      </c>
      <c r="C13" s="40">
        <v>1</v>
      </c>
      <c r="D13" s="46">
        <v>25.48</v>
      </c>
      <c r="E13" s="46">
        <f t="shared" si="0"/>
        <v>25.48</v>
      </c>
      <c r="F13" s="46">
        <f t="shared" si="1"/>
        <v>2.1233333333333335</v>
      </c>
      <c r="G13" s="46"/>
      <c r="H13" s="46">
        <f t="shared" ref="H13:H54" si="3">G13*C13</f>
        <v>0</v>
      </c>
      <c r="I13" s="46">
        <f t="shared" si="2"/>
        <v>0</v>
      </c>
    </row>
    <row r="14" spans="1:9" ht="13.35" customHeight="1" x14ac:dyDescent="0.2">
      <c r="A14" s="59" t="s">
        <v>235</v>
      </c>
      <c r="B14" s="40" t="s">
        <v>135</v>
      </c>
      <c r="C14" s="40">
        <v>1</v>
      </c>
      <c r="D14" s="46">
        <v>187.42</v>
      </c>
      <c r="E14" s="46">
        <f t="shared" si="0"/>
        <v>187.42</v>
      </c>
      <c r="F14" s="46">
        <f t="shared" si="1"/>
        <v>15.618333333333332</v>
      </c>
      <c r="G14" s="46"/>
      <c r="H14" s="46">
        <f t="shared" si="3"/>
        <v>0</v>
      </c>
      <c r="I14" s="46">
        <f t="shared" si="2"/>
        <v>0</v>
      </c>
    </row>
    <row r="15" spans="1:9" ht="13.35" customHeight="1" x14ac:dyDescent="0.2">
      <c r="A15" s="59" t="s">
        <v>236</v>
      </c>
      <c r="B15" s="40" t="s">
        <v>135</v>
      </c>
      <c r="C15" s="40">
        <v>1</v>
      </c>
      <c r="D15" s="46">
        <v>44.68</v>
      </c>
      <c r="E15" s="46">
        <f t="shared" si="0"/>
        <v>44.68</v>
      </c>
      <c r="F15" s="46">
        <f t="shared" si="1"/>
        <v>3.7233333333333332</v>
      </c>
      <c r="G15" s="46"/>
      <c r="H15" s="46">
        <f t="shared" si="3"/>
        <v>0</v>
      </c>
      <c r="I15" s="46">
        <f t="shared" si="2"/>
        <v>0</v>
      </c>
    </row>
    <row r="16" spans="1:9" ht="13.35" customHeight="1" x14ac:dyDescent="0.2">
      <c r="A16" s="59" t="s">
        <v>237</v>
      </c>
      <c r="B16" s="40" t="s">
        <v>135</v>
      </c>
      <c r="C16" s="40">
        <v>1</v>
      </c>
      <c r="D16" s="46">
        <v>52.22</v>
      </c>
      <c r="E16" s="46">
        <f t="shared" si="0"/>
        <v>52.22</v>
      </c>
      <c r="F16" s="46">
        <f t="shared" si="1"/>
        <v>4.3516666666666666</v>
      </c>
      <c r="G16" s="46"/>
      <c r="H16" s="46">
        <f t="shared" si="3"/>
        <v>0</v>
      </c>
      <c r="I16" s="46">
        <f t="shared" si="2"/>
        <v>0</v>
      </c>
    </row>
    <row r="17" spans="1:9" ht="13.35" customHeight="1" x14ac:dyDescent="0.2">
      <c r="A17" s="59" t="s">
        <v>240</v>
      </c>
      <c r="B17" s="40" t="s">
        <v>135</v>
      </c>
      <c r="C17" s="40">
        <v>1</v>
      </c>
      <c r="D17" s="46">
        <v>55.39</v>
      </c>
      <c r="E17" s="46">
        <f t="shared" si="0"/>
        <v>55.39</v>
      </c>
      <c r="F17" s="46">
        <f t="shared" si="1"/>
        <v>4.6158333333333337</v>
      </c>
      <c r="G17" s="46"/>
      <c r="H17" s="46">
        <f t="shared" si="3"/>
        <v>0</v>
      </c>
      <c r="I17" s="46">
        <f t="shared" si="2"/>
        <v>0</v>
      </c>
    </row>
    <row r="18" spans="1:9" ht="13.35" customHeight="1" x14ac:dyDescent="0.2">
      <c r="A18" s="59" t="s">
        <v>402</v>
      </c>
      <c r="B18" s="40" t="s">
        <v>135</v>
      </c>
      <c r="C18" s="40">
        <v>1</v>
      </c>
      <c r="D18" s="46">
        <v>168.94</v>
      </c>
      <c r="E18" s="46">
        <f t="shared" si="0"/>
        <v>168.94</v>
      </c>
      <c r="F18" s="46">
        <f t="shared" si="1"/>
        <v>14.078333333333333</v>
      </c>
      <c r="G18" s="46"/>
      <c r="H18" s="46">
        <f t="shared" si="3"/>
        <v>0</v>
      </c>
      <c r="I18" s="46">
        <f t="shared" si="2"/>
        <v>0</v>
      </c>
    </row>
    <row r="19" spans="1:9" ht="14.25" x14ac:dyDescent="0.2">
      <c r="A19" s="59" t="s">
        <v>241</v>
      </c>
      <c r="B19" s="40" t="s">
        <v>135</v>
      </c>
      <c r="C19" s="40">
        <v>1</v>
      </c>
      <c r="D19" s="46">
        <v>471.63</v>
      </c>
      <c r="E19" s="46">
        <f t="shared" si="0"/>
        <v>471.63</v>
      </c>
      <c r="F19" s="46">
        <f t="shared" si="1"/>
        <v>39.302500000000002</v>
      </c>
      <c r="G19" s="46"/>
      <c r="H19" s="46">
        <f t="shared" si="3"/>
        <v>0</v>
      </c>
      <c r="I19" s="46">
        <f t="shared" si="2"/>
        <v>0</v>
      </c>
    </row>
    <row r="20" spans="1:9" ht="25.5" x14ac:dyDescent="0.2">
      <c r="A20" s="59" t="s">
        <v>242</v>
      </c>
      <c r="B20" s="40" t="s">
        <v>135</v>
      </c>
      <c r="C20" s="40">
        <v>1</v>
      </c>
      <c r="D20" s="46">
        <v>242.86</v>
      </c>
      <c r="E20" s="46">
        <f t="shared" si="0"/>
        <v>242.86</v>
      </c>
      <c r="F20" s="46">
        <f t="shared" si="1"/>
        <v>20.238333333333333</v>
      </c>
      <c r="G20" s="46"/>
      <c r="H20" s="46">
        <f t="shared" si="3"/>
        <v>0</v>
      </c>
      <c r="I20" s="46">
        <f t="shared" si="2"/>
        <v>0</v>
      </c>
    </row>
    <row r="21" spans="1:9" ht="13.35" customHeight="1" x14ac:dyDescent="0.2">
      <c r="A21" s="59" t="s">
        <v>243</v>
      </c>
      <c r="B21" s="40" t="s">
        <v>135</v>
      </c>
      <c r="C21" s="40">
        <v>1</v>
      </c>
      <c r="D21" s="46">
        <v>142.76</v>
      </c>
      <c r="E21" s="46">
        <f t="shared" si="0"/>
        <v>142.76</v>
      </c>
      <c r="F21" s="46">
        <f t="shared" si="1"/>
        <v>11.896666666666667</v>
      </c>
      <c r="G21" s="46"/>
      <c r="H21" s="46">
        <f t="shared" si="3"/>
        <v>0</v>
      </c>
      <c r="I21" s="46">
        <f t="shared" si="2"/>
        <v>0</v>
      </c>
    </row>
    <row r="22" spans="1:9" ht="13.35" customHeight="1" x14ac:dyDescent="0.2">
      <c r="A22" s="59" t="s">
        <v>244</v>
      </c>
      <c r="B22" s="40" t="s">
        <v>135</v>
      </c>
      <c r="C22" s="40">
        <v>6</v>
      </c>
      <c r="D22" s="46">
        <v>12.72</v>
      </c>
      <c r="E22" s="46">
        <f t="shared" si="0"/>
        <v>76.320000000000007</v>
      </c>
      <c r="F22" s="46">
        <f t="shared" si="1"/>
        <v>6.36</v>
      </c>
      <c r="G22" s="46"/>
      <c r="H22" s="46">
        <f t="shared" si="3"/>
        <v>0</v>
      </c>
      <c r="I22" s="46">
        <f t="shared" si="2"/>
        <v>0</v>
      </c>
    </row>
    <row r="23" spans="1:9" ht="13.35" customHeight="1" x14ac:dyDescent="0.2">
      <c r="A23" s="59" t="s">
        <v>263</v>
      </c>
      <c r="B23" s="40" t="s">
        <v>255</v>
      </c>
      <c r="C23" s="40">
        <v>1</v>
      </c>
      <c r="D23" s="46">
        <v>334</v>
      </c>
      <c r="E23" s="46">
        <f t="shared" si="0"/>
        <v>334</v>
      </c>
      <c r="F23" s="46">
        <f t="shared" si="1"/>
        <v>27.833333333333332</v>
      </c>
      <c r="G23" s="46"/>
      <c r="H23" s="46">
        <f t="shared" si="3"/>
        <v>0</v>
      </c>
      <c r="I23" s="46">
        <f t="shared" si="2"/>
        <v>0</v>
      </c>
    </row>
    <row r="24" spans="1:9" ht="13.35" customHeight="1" x14ac:dyDescent="0.2">
      <c r="A24" s="59" t="s">
        <v>264</v>
      </c>
      <c r="B24" s="40" t="s">
        <v>255</v>
      </c>
      <c r="C24" s="40">
        <v>2</v>
      </c>
      <c r="D24" s="46">
        <v>209.17</v>
      </c>
      <c r="E24" s="46">
        <f t="shared" si="0"/>
        <v>418.34</v>
      </c>
      <c r="F24" s="46">
        <f t="shared" si="1"/>
        <v>34.861666666666665</v>
      </c>
      <c r="G24" s="46"/>
      <c r="H24" s="46">
        <f t="shared" si="3"/>
        <v>0</v>
      </c>
      <c r="I24" s="46">
        <f t="shared" si="2"/>
        <v>0</v>
      </c>
    </row>
    <row r="25" spans="1:9" ht="13.35" customHeight="1" x14ac:dyDescent="0.2">
      <c r="A25" s="59" t="s">
        <v>340</v>
      </c>
      <c r="B25" s="40" t="s">
        <v>135</v>
      </c>
      <c r="C25" s="40">
        <v>50</v>
      </c>
      <c r="D25" s="46">
        <v>24.47</v>
      </c>
      <c r="E25" s="46">
        <f t="shared" si="0"/>
        <v>1223.5</v>
      </c>
      <c r="F25" s="46">
        <f t="shared" si="1"/>
        <v>101.95833333333333</v>
      </c>
      <c r="G25" s="46"/>
      <c r="H25" s="46">
        <f t="shared" si="3"/>
        <v>0</v>
      </c>
      <c r="I25" s="46">
        <f t="shared" si="2"/>
        <v>0</v>
      </c>
    </row>
    <row r="26" spans="1:9" ht="13.35" customHeight="1" x14ac:dyDescent="0.2">
      <c r="A26" s="59" t="s">
        <v>341</v>
      </c>
      <c r="B26" s="40" t="s">
        <v>135</v>
      </c>
      <c r="C26" s="40">
        <v>6</v>
      </c>
      <c r="D26" s="46">
        <v>85.35</v>
      </c>
      <c r="E26" s="46">
        <f t="shared" si="0"/>
        <v>512.09999999999991</v>
      </c>
      <c r="F26" s="46">
        <f t="shared" si="1"/>
        <v>42.67499999999999</v>
      </c>
      <c r="G26" s="46"/>
      <c r="H26" s="46">
        <f t="shared" si="3"/>
        <v>0</v>
      </c>
      <c r="I26" s="46">
        <f t="shared" si="2"/>
        <v>0</v>
      </c>
    </row>
    <row r="27" spans="1:9" ht="13.35" customHeight="1" x14ac:dyDescent="0.2">
      <c r="A27" s="59" t="s">
        <v>342</v>
      </c>
      <c r="B27" s="40" t="s">
        <v>135</v>
      </c>
      <c r="C27" s="40">
        <v>10</v>
      </c>
      <c r="D27" s="46">
        <v>28.93</v>
      </c>
      <c r="E27" s="46">
        <f t="shared" si="0"/>
        <v>289.3</v>
      </c>
      <c r="F27" s="46">
        <f t="shared" si="1"/>
        <v>24.108333333333334</v>
      </c>
      <c r="G27" s="46"/>
      <c r="H27" s="46">
        <f t="shared" si="3"/>
        <v>0</v>
      </c>
      <c r="I27" s="46">
        <f t="shared" si="2"/>
        <v>0</v>
      </c>
    </row>
    <row r="28" spans="1:9" ht="13.35" customHeight="1" x14ac:dyDescent="0.2">
      <c r="A28" s="59" t="s">
        <v>266</v>
      </c>
      <c r="B28" s="40" t="s">
        <v>135</v>
      </c>
      <c r="C28" s="40">
        <v>10</v>
      </c>
      <c r="D28" s="46">
        <v>17.829999999999998</v>
      </c>
      <c r="E28" s="46">
        <f t="shared" si="0"/>
        <v>178.29999999999998</v>
      </c>
      <c r="F28" s="46">
        <f t="shared" si="1"/>
        <v>14.858333333333333</v>
      </c>
      <c r="G28" s="46"/>
      <c r="H28" s="46">
        <f t="shared" si="3"/>
        <v>0</v>
      </c>
      <c r="I28" s="46">
        <f t="shared" si="2"/>
        <v>0</v>
      </c>
    </row>
    <row r="29" spans="1:9" ht="13.35" customHeight="1" x14ac:dyDescent="0.2">
      <c r="A29" s="59" t="s">
        <v>267</v>
      </c>
      <c r="B29" s="40" t="s">
        <v>135</v>
      </c>
      <c r="C29" s="40">
        <v>10</v>
      </c>
      <c r="D29" s="46">
        <v>15.75</v>
      </c>
      <c r="E29" s="46">
        <f t="shared" si="0"/>
        <v>157.5</v>
      </c>
      <c r="F29" s="46">
        <f t="shared" si="1"/>
        <v>13.125</v>
      </c>
      <c r="G29" s="46"/>
      <c r="H29" s="46">
        <f t="shared" si="3"/>
        <v>0</v>
      </c>
      <c r="I29" s="46">
        <f t="shared" si="2"/>
        <v>0</v>
      </c>
    </row>
    <row r="30" spans="1:9" ht="13.35" customHeight="1" x14ac:dyDescent="0.2">
      <c r="A30" s="59" t="s">
        <v>268</v>
      </c>
      <c r="B30" s="40" t="s">
        <v>135</v>
      </c>
      <c r="C30" s="40">
        <v>10</v>
      </c>
      <c r="D30" s="46">
        <v>12.29</v>
      </c>
      <c r="E30" s="46">
        <f t="shared" si="0"/>
        <v>122.89999999999999</v>
      </c>
      <c r="F30" s="46">
        <f t="shared" si="1"/>
        <v>10.241666666666665</v>
      </c>
      <c r="G30" s="46"/>
      <c r="H30" s="46">
        <f t="shared" si="3"/>
        <v>0</v>
      </c>
      <c r="I30" s="46">
        <f t="shared" si="2"/>
        <v>0</v>
      </c>
    </row>
    <row r="31" spans="1:9" ht="13.35" customHeight="1" x14ac:dyDescent="0.2">
      <c r="A31" s="59" t="s">
        <v>306</v>
      </c>
      <c r="B31" s="40" t="s">
        <v>135</v>
      </c>
      <c r="C31" s="40">
        <v>1</v>
      </c>
      <c r="D31" s="46">
        <v>68.87</v>
      </c>
      <c r="E31" s="46">
        <f t="shared" si="0"/>
        <v>68.87</v>
      </c>
      <c r="F31" s="46">
        <f t="shared" si="1"/>
        <v>5.7391666666666667</v>
      </c>
      <c r="G31" s="46"/>
      <c r="H31" s="46">
        <f t="shared" si="3"/>
        <v>0</v>
      </c>
      <c r="I31" s="46">
        <f t="shared" si="2"/>
        <v>0</v>
      </c>
    </row>
    <row r="32" spans="1:9" ht="13.35" customHeight="1" x14ac:dyDescent="0.2">
      <c r="A32" s="59" t="s">
        <v>307</v>
      </c>
      <c r="B32" s="40" t="s">
        <v>135</v>
      </c>
      <c r="C32" s="40">
        <v>1</v>
      </c>
      <c r="D32" s="46">
        <v>106.59</v>
      </c>
      <c r="E32" s="46">
        <f t="shared" si="0"/>
        <v>106.59</v>
      </c>
      <c r="F32" s="46">
        <f t="shared" si="1"/>
        <v>8.8825000000000003</v>
      </c>
      <c r="G32" s="46"/>
      <c r="H32" s="46">
        <f t="shared" si="3"/>
        <v>0</v>
      </c>
      <c r="I32" s="46">
        <f t="shared" si="2"/>
        <v>0</v>
      </c>
    </row>
    <row r="33" spans="1:9" ht="13.35" customHeight="1" x14ac:dyDescent="0.2">
      <c r="A33" s="59" t="s">
        <v>308</v>
      </c>
      <c r="B33" s="40" t="s">
        <v>135</v>
      </c>
      <c r="C33" s="40">
        <v>2</v>
      </c>
      <c r="D33" s="46">
        <v>7.44</v>
      </c>
      <c r="E33" s="46">
        <f t="shared" si="0"/>
        <v>14.88</v>
      </c>
      <c r="F33" s="46">
        <f t="shared" si="1"/>
        <v>1.24</v>
      </c>
      <c r="G33" s="46"/>
      <c r="H33" s="46">
        <f t="shared" si="3"/>
        <v>0</v>
      </c>
      <c r="I33" s="46">
        <f t="shared" si="2"/>
        <v>0</v>
      </c>
    </row>
    <row r="34" spans="1:9" ht="13.35" customHeight="1" x14ac:dyDescent="0.2">
      <c r="A34" s="59" t="s">
        <v>309</v>
      </c>
      <c r="B34" s="40" t="s">
        <v>135</v>
      </c>
      <c r="C34" s="40">
        <v>1</v>
      </c>
      <c r="D34" s="46">
        <v>41.86</v>
      </c>
      <c r="E34" s="46">
        <f t="shared" si="0"/>
        <v>41.86</v>
      </c>
      <c r="F34" s="46">
        <f t="shared" si="1"/>
        <v>3.4883333333333333</v>
      </c>
      <c r="G34" s="46"/>
      <c r="H34" s="46">
        <f t="shared" si="3"/>
        <v>0</v>
      </c>
      <c r="I34" s="46">
        <f t="shared" si="2"/>
        <v>0</v>
      </c>
    </row>
    <row r="35" spans="1:9" ht="13.35" customHeight="1" x14ac:dyDescent="0.2">
      <c r="A35" s="59" t="s">
        <v>158</v>
      </c>
      <c r="B35" s="40" t="s">
        <v>135</v>
      </c>
      <c r="C35" s="40">
        <v>1</v>
      </c>
      <c r="D35" s="46">
        <v>41.63</v>
      </c>
      <c r="E35" s="46">
        <f t="shared" si="0"/>
        <v>41.63</v>
      </c>
      <c r="F35" s="46">
        <f t="shared" ref="F35:F40" si="4">E35/12</f>
        <v>3.4691666666666667</v>
      </c>
      <c r="G35" s="46"/>
      <c r="H35" s="46">
        <f t="shared" si="3"/>
        <v>0</v>
      </c>
      <c r="I35" s="46">
        <f t="shared" si="2"/>
        <v>0</v>
      </c>
    </row>
    <row r="36" spans="1:9" ht="13.35" customHeight="1" x14ac:dyDescent="0.2">
      <c r="A36" s="59" t="s">
        <v>317</v>
      </c>
      <c r="B36" s="40" t="s">
        <v>316</v>
      </c>
      <c r="C36" s="40">
        <v>1</v>
      </c>
      <c r="D36" s="46">
        <v>78.13</v>
      </c>
      <c r="E36" s="46">
        <f t="shared" si="0"/>
        <v>78.13</v>
      </c>
      <c r="F36" s="46">
        <f t="shared" si="4"/>
        <v>6.5108333333333333</v>
      </c>
      <c r="G36" s="46"/>
      <c r="H36" s="46">
        <f t="shared" si="3"/>
        <v>0</v>
      </c>
      <c r="I36" s="46">
        <f t="shared" si="2"/>
        <v>0</v>
      </c>
    </row>
    <row r="37" spans="1:9" ht="13.35" customHeight="1" x14ac:dyDescent="0.2">
      <c r="A37" s="59" t="s">
        <v>318</v>
      </c>
      <c r="B37" s="40" t="s">
        <v>135</v>
      </c>
      <c r="C37" s="40">
        <v>10</v>
      </c>
      <c r="D37" s="46">
        <v>31.18</v>
      </c>
      <c r="E37" s="46">
        <f t="shared" si="0"/>
        <v>311.8</v>
      </c>
      <c r="F37" s="46">
        <f t="shared" si="4"/>
        <v>25.983333333333334</v>
      </c>
      <c r="G37" s="46"/>
      <c r="H37" s="46">
        <f t="shared" si="3"/>
        <v>0</v>
      </c>
      <c r="I37" s="46">
        <f t="shared" si="2"/>
        <v>0</v>
      </c>
    </row>
    <row r="38" spans="1:9" ht="13.35" customHeight="1" x14ac:dyDescent="0.2">
      <c r="A38" s="59" t="s">
        <v>324</v>
      </c>
      <c r="B38" s="40" t="s">
        <v>135</v>
      </c>
      <c r="C38" s="40">
        <v>6</v>
      </c>
      <c r="D38" s="46">
        <v>13.85</v>
      </c>
      <c r="E38" s="46">
        <f t="shared" si="0"/>
        <v>83.1</v>
      </c>
      <c r="F38" s="46">
        <f t="shared" si="4"/>
        <v>6.9249999999999998</v>
      </c>
      <c r="G38" s="46"/>
      <c r="H38" s="46">
        <f t="shared" si="3"/>
        <v>0</v>
      </c>
      <c r="I38" s="46">
        <f t="shared" si="2"/>
        <v>0</v>
      </c>
    </row>
    <row r="39" spans="1:9" ht="13.35" customHeight="1" x14ac:dyDescent="0.2">
      <c r="A39" s="59" t="s">
        <v>325</v>
      </c>
      <c r="B39" s="40" t="s">
        <v>135</v>
      </c>
      <c r="C39" s="40">
        <v>6</v>
      </c>
      <c r="D39" s="46">
        <v>68.849999999999994</v>
      </c>
      <c r="E39" s="46">
        <f t="shared" si="0"/>
        <v>413.09999999999997</v>
      </c>
      <c r="F39" s="46">
        <f t="shared" si="4"/>
        <v>34.424999999999997</v>
      </c>
      <c r="G39" s="46"/>
      <c r="H39" s="46">
        <f t="shared" si="3"/>
        <v>0</v>
      </c>
      <c r="I39" s="46">
        <f t="shared" si="2"/>
        <v>0</v>
      </c>
    </row>
    <row r="40" spans="1:9" ht="13.35" customHeight="1" x14ac:dyDescent="0.2">
      <c r="A40" s="59" t="s">
        <v>326</v>
      </c>
      <c r="B40" s="40" t="s">
        <v>135</v>
      </c>
      <c r="C40" s="40">
        <v>6</v>
      </c>
      <c r="D40" s="46">
        <v>79.33</v>
      </c>
      <c r="E40" s="46">
        <f t="shared" si="0"/>
        <v>475.98</v>
      </c>
      <c r="F40" s="46">
        <f t="shared" si="4"/>
        <v>39.664999999999999</v>
      </c>
      <c r="G40" s="46"/>
      <c r="H40" s="46">
        <f t="shared" si="3"/>
        <v>0</v>
      </c>
      <c r="I40" s="46">
        <f t="shared" si="2"/>
        <v>0</v>
      </c>
    </row>
    <row r="41" spans="1:9" ht="13.35" customHeight="1" x14ac:dyDescent="0.2">
      <c r="A41" s="59" t="s">
        <v>327</v>
      </c>
      <c r="B41" s="40" t="s">
        <v>255</v>
      </c>
      <c r="C41" s="40">
        <v>1</v>
      </c>
      <c r="D41" s="46">
        <v>393.65</v>
      </c>
      <c r="E41" s="46">
        <f t="shared" si="0"/>
        <v>393.65</v>
      </c>
      <c r="F41" s="46">
        <f t="shared" ref="F41:F53" si="5">E41/12</f>
        <v>32.804166666666667</v>
      </c>
      <c r="G41" s="46"/>
      <c r="H41" s="46">
        <f t="shared" si="3"/>
        <v>0</v>
      </c>
      <c r="I41" s="46">
        <f t="shared" si="2"/>
        <v>0</v>
      </c>
    </row>
    <row r="42" spans="1:9" ht="13.35" customHeight="1" x14ac:dyDescent="0.2">
      <c r="A42" s="59" t="s">
        <v>328</v>
      </c>
      <c r="B42" s="40" t="s">
        <v>255</v>
      </c>
      <c r="C42" s="40">
        <v>1</v>
      </c>
      <c r="D42" s="46">
        <v>422.97</v>
      </c>
      <c r="E42" s="46">
        <f t="shared" si="0"/>
        <v>422.97</v>
      </c>
      <c r="F42" s="46">
        <f t="shared" si="5"/>
        <v>35.247500000000002</v>
      </c>
      <c r="G42" s="46"/>
      <c r="H42" s="46">
        <f t="shared" si="3"/>
        <v>0</v>
      </c>
      <c r="I42" s="46">
        <f t="shared" si="2"/>
        <v>0</v>
      </c>
    </row>
    <row r="43" spans="1:9" ht="13.35" customHeight="1" x14ac:dyDescent="0.2">
      <c r="A43" s="59" t="s">
        <v>343</v>
      </c>
      <c r="B43" s="40" t="s">
        <v>135</v>
      </c>
      <c r="C43" s="40">
        <v>1</v>
      </c>
      <c r="D43" s="46">
        <v>31.29</v>
      </c>
      <c r="E43" s="46">
        <f t="shared" si="0"/>
        <v>31.29</v>
      </c>
      <c r="F43" s="46">
        <f t="shared" si="5"/>
        <v>2.6074999999999999</v>
      </c>
      <c r="G43" s="46"/>
      <c r="H43" s="46">
        <f t="shared" si="3"/>
        <v>0</v>
      </c>
      <c r="I43" s="46">
        <f t="shared" si="2"/>
        <v>0</v>
      </c>
    </row>
    <row r="44" spans="1:9" ht="13.35" customHeight="1" x14ac:dyDescent="0.2">
      <c r="A44" s="59" t="s">
        <v>344</v>
      </c>
      <c r="B44" s="40" t="s">
        <v>345</v>
      </c>
      <c r="C44" s="40">
        <v>1</v>
      </c>
      <c r="D44" s="46">
        <v>34.28</v>
      </c>
      <c r="E44" s="46">
        <f t="shared" si="0"/>
        <v>34.28</v>
      </c>
      <c r="F44" s="46">
        <f t="shared" si="5"/>
        <v>2.8566666666666669</v>
      </c>
      <c r="G44" s="46"/>
      <c r="H44" s="46">
        <f t="shared" si="3"/>
        <v>0</v>
      </c>
      <c r="I44" s="46">
        <f t="shared" si="2"/>
        <v>0</v>
      </c>
    </row>
    <row r="45" spans="1:9" ht="25.5" x14ac:dyDescent="0.2">
      <c r="A45" s="59" t="s">
        <v>403</v>
      </c>
      <c r="B45" s="40" t="s">
        <v>135</v>
      </c>
      <c r="C45" s="40">
        <v>1</v>
      </c>
      <c r="D45" s="46">
        <v>587.27</v>
      </c>
      <c r="E45" s="46">
        <f t="shared" si="0"/>
        <v>587.27</v>
      </c>
      <c r="F45" s="46">
        <f t="shared" si="5"/>
        <v>48.939166666666665</v>
      </c>
      <c r="G45" s="46"/>
      <c r="H45" s="46">
        <f t="shared" si="3"/>
        <v>0</v>
      </c>
      <c r="I45" s="46">
        <f t="shared" si="2"/>
        <v>0</v>
      </c>
    </row>
    <row r="46" spans="1:9" ht="13.35" customHeight="1" x14ac:dyDescent="0.2">
      <c r="A46" s="59" t="s">
        <v>362</v>
      </c>
      <c r="B46" s="40" t="s">
        <v>356</v>
      </c>
      <c r="C46" s="40">
        <v>1</v>
      </c>
      <c r="D46" s="46">
        <v>45.87</v>
      </c>
      <c r="E46" s="46">
        <f t="shared" si="0"/>
        <v>45.87</v>
      </c>
      <c r="F46" s="46">
        <f t="shared" si="5"/>
        <v>3.8224999999999998</v>
      </c>
      <c r="G46" s="46"/>
      <c r="H46" s="46">
        <f t="shared" si="3"/>
        <v>0</v>
      </c>
      <c r="I46" s="46">
        <f t="shared" si="2"/>
        <v>0</v>
      </c>
    </row>
    <row r="47" spans="1:9" ht="13.35" customHeight="1" x14ac:dyDescent="0.2">
      <c r="A47" s="59" t="s">
        <v>363</v>
      </c>
      <c r="B47" s="40" t="s">
        <v>356</v>
      </c>
      <c r="C47" s="40">
        <v>1</v>
      </c>
      <c r="D47" s="46">
        <v>95.88</v>
      </c>
      <c r="E47" s="46">
        <f t="shared" si="0"/>
        <v>95.88</v>
      </c>
      <c r="F47" s="46">
        <f t="shared" si="5"/>
        <v>7.9899999999999993</v>
      </c>
      <c r="G47" s="46"/>
      <c r="H47" s="46">
        <f t="shared" si="3"/>
        <v>0</v>
      </c>
      <c r="I47" s="46">
        <f t="shared" si="2"/>
        <v>0</v>
      </c>
    </row>
    <row r="48" spans="1:9" ht="13.35" customHeight="1" x14ac:dyDescent="0.2">
      <c r="A48" s="59" t="s">
        <v>364</v>
      </c>
      <c r="B48" s="40" t="s">
        <v>356</v>
      </c>
      <c r="C48" s="40">
        <v>1</v>
      </c>
      <c r="D48" s="46">
        <v>52.89</v>
      </c>
      <c r="E48" s="46">
        <f t="shared" si="0"/>
        <v>52.89</v>
      </c>
      <c r="F48" s="46">
        <f t="shared" si="5"/>
        <v>4.4074999999999998</v>
      </c>
      <c r="G48" s="46"/>
      <c r="H48" s="46">
        <f t="shared" si="3"/>
        <v>0</v>
      </c>
      <c r="I48" s="46">
        <f t="shared" si="2"/>
        <v>0</v>
      </c>
    </row>
    <row r="49" spans="1:9" ht="13.35" customHeight="1" x14ac:dyDescent="0.2">
      <c r="A49" s="59" t="s">
        <v>365</v>
      </c>
      <c r="B49" s="40" t="s">
        <v>356</v>
      </c>
      <c r="C49" s="40">
        <v>1</v>
      </c>
      <c r="D49" s="46">
        <v>103.01</v>
      </c>
      <c r="E49" s="46">
        <f t="shared" si="0"/>
        <v>103.01</v>
      </c>
      <c r="F49" s="46">
        <f t="shared" si="5"/>
        <v>8.5841666666666665</v>
      </c>
      <c r="G49" s="46"/>
      <c r="H49" s="46">
        <f t="shared" si="3"/>
        <v>0</v>
      </c>
      <c r="I49" s="46">
        <f t="shared" si="2"/>
        <v>0</v>
      </c>
    </row>
    <row r="50" spans="1:9" ht="13.35" customHeight="1" x14ac:dyDescent="0.2">
      <c r="A50" s="59" t="s">
        <v>366</v>
      </c>
      <c r="B50" s="40" t="s">
        <v>356</v>
      </c>
      <c r="C50" s="40">
        <v>2</v>
      </c>
      <c r="D50" s="46">
        <v>69.5</v>
      </c>
      <c r="E50" s="46">
        <f t="shared" si="0"/>
        <v>139</v>
      </c>
      <c r="F50" s="46">
        <f t="shared" si="5"/>
        <v>11.583333333333334</v>
      </c>
      <c r="G50" s="46"/>
      <c r="H50" s="46">
        <f t="shared" si="3"/>
        <v>0</v>
      </c>
      <c r="I50" s="46">
        <f t="shared" si="2"/>
        <v>0</v>
      </c>
    </row>
    <row r="51" spans="1:9" ht="25.5" x14ac:dyDescent="0.2">
      <c r="A51" s="59" t="s">
        <v>367</v>
      </c>
      <c r="B51" s="40" t="s">
        <v>356</v>
      </c>
      <c r="C51" s="40">
        <v>2</v>
      </c>
      <c r="D51" s="46">
        <v>40.17</v>
      </c>
      <c r="E51" s="46">
        <f t="shared" si="0"/>
        <v>80.34</v>
      </c>
      <c r="F51" s="46">
        <f t="shared" si="5"/>
        <v>6.6950000000000003</v>
      </c>
      <c r="G51" s="46"/>
      <c r="H51" s="46">
        <f t="shared" si="3"/>
        <v>0</v>
      </c>
      <c r="I51" s="46">
        <f t="shared" si="2"/>
        <v>0</v>
      </c>
    </row>
    <row r="52" spans="1:9" ht="13.35" customHeight="1" x14ac:dyDescent="0.2">
      <c r="A52" s="59" t="s">
        <v>368</v>
      </c>
      <c r="B52" s="40" t="s">
        <v>135</v>
      </c>
      <c r="C52" s="40">
        <v>1</v>
      </c>
      <c r="D52" s="46">
        <v>58.24</v>
      </c>
      <c r="E52" s="46">
        <f t="shared" si="0"/>
        <v>58.24</v>
      </c>
      <c r="F52" s="46">
        <f t="shared" si="5"/>
        <v>4.8533333333333335</v>
      </c>
      <c r="G52" s="46"/>
      <c r="H52" s="46">
        <f t="shared" si="3"/>
        <v>0</v>
      </c>
      <c r="I52" s="46">
        <f t="shared" si="2"/>
        <v>0</v>
      </c>
    </row>
    <row r="53" spans="1:9" ht="13.35" customHeight="1" x14ac:dyDescent="0.2">
      <c r="A53" s="59" t="s">
        <v>379</v>
      </c>
      <c r="B53" s="40" t="s">
        <v>135</v>
      </c>
      <c r="C53" s="40">
        <v>1</v>
      </c>
      <c r="D53" s="46">
        <v>101.31</v>
      </c>
      <c r="E53" s="46">
        <f t="shared" si="0"/>
        <v>101.31</v>
      </c>
      <c r="F53" s="46">
        <f t="shared" si="5"/>
        <v>8.4425000000000008</v>
      </c>
      <c r="G53" s="46"/>
      <c r="H53" s="46">
        <f t="shared" si="3"/>
        <v>0</v>
      </c>
      <c r="I53" s="46">
        <f t="shared" si="2"/>
        <v>0</v>
      </c>
    </row>
    <row r="54" spans="1:9" ht="13.35" customHeight="1" x14ac:dyDescent="0.2">
      <c r="A54" s="59" t="s">
        <v>234</v>
      </c>
      <c r="B54" s="40" t="s">
        <v>135</v>
      </c>
      <c r="C54" s="40">
        <v>1</v>
      </c>
      <c r="D54" s="46">
        <v>150.63999999999999</v>
      </c>
      <c r="E54" s="46">
        <f t="shared" si="0"/>
        <v>150.63999999999999</v>
      </c>
      <c r="F54" s="46">
        <f t="shared" ref="F54" si="6">E54/12</f>
        <v>12.553333333333333</v>
      </c>
      <c r="G54" s="46"/>
      <c r="H54" s="46">
        <f t="shared" si="3"/>
        <v>0</v>
      </c>
      <c r="I54" s="46">
        <f t="shared" si="2"/>
        <v>0</v>
      </c>
    </row>
    <row r="55" spans="1:9" ht="13.35" customHeight="1" x14ac:dyDescent="0.2">
      <c r="A55" s="167" t="s">
        <v>184</v>
      </c>
      <c r="B55" s="167"/>
      <c r="C55" s="167"/>
      <c r="D55" s="168"/>
      <c r="E55" s="53">
        <f>SUM(E12:E54)</f>
        <v>8769.7499999999982</v>
      </c>
      <c r="F55" s="53">
        <f>SUM(F12:F54)</f>
        <v>730.81250000000023</v>
      </c>
      <c r="G55" s="109" t="s">
        <v>91</v>
      </c>
      <c r="H55" s="44">
        <f>SUM(H12:H54)</f>
        <v>0</v>
      </c>
      <c r="I55" s="44">
        <f t="shared" si="2"/>
        <v>0</v>
      </c>
    </row>
    <row r="56" spans="1:9" ht="13.35" customHeight="1" x14ac:dyDescent="0.2">
      <c r="A56" s="104"/>
      <c r="B56" s="104"/>
      <c r="C56" s="104"/>
      <c r="D56" s="104"/>
      <c r="E56" s="105"/>
      <c r="F56" s="105"/>
    </row>
    <row r="57" spans="1:9" ht="13.35" customHeight="1" x14ac:dyDescent="0.2">
      <c r="A57" s="5"/>
      <c r="B57" s="5"/>
      <c r="C57" s="5"/>
      <c r="D57" s="5"/>
      <c r="E57" s="5"/>
      <c r="F57" s="5"/>
    </row>
    <row r="58" spans="1:9" ht="13.35" customHeight="1" x14ac:dyDescent="0.2">
      <c r="A58" s="154" t="s">
        <v>462</v>
      </c>
      <c r="B58" s="155"/>
      <c r="C58" s="155"/>
      <c r="D58" s="155"/>
      <c r="E58" s="155"/>
      <c r="F58" s="155"/>
      <c r="G58" s="146" t="s">
        <v>476</v>
      </c>
      <c r="H58" s="146"/>
      <c r="I58" s="146"/>
    </row>
    <row r="59" spans="1:9" ht="13.35" customHeight="1" x14ac:dyDescent="0.2">
      <c r="A59" s="157" t="s">
        <v>114</v>
      </c>
      <c r="B59" s="157" t="s">
        <v>135</v>
      </c>
      <c r="C59" s="157" t="s">
        <v>136</v>
      </c>
      <c r="D59" s="157" t="s">
        <v>475</v>
      </c>
      <c r="E59" s="114" t="s">
        <v>137</v>
      </c>
      <c r="F59" s="114"/>
      <c r="G59" s="147" t="s">
        <v>477</v>
      </c>
      <c r="H59" s="149" t="s">
        <v>137</v>
      </c>
      <c r="I59" s="150"/>
    </row>
    <row r="60" spans="1:9" ht="13.35" customHeight="1" x14ac:dyDescent="0.2">
      <c r="A60" s="158"/>
      <c r="B60" s="158"/>
      <c r="C60" s="158"/>
      <c r="D60" s="158"/>
      <c r="E60" s="41" t="s">
        <v>139</v>
      </c>
      <c r="F60" s="41" t="s">
        <v>138</v>
      </c>
      <c r="G60" s="148"/>
      <c r="H60" s="110" t="s">
        <v>139</v>
      </c>
      <c r="I60" s="110" t="s">
        <v>138</v>
      </c>
    </row>
    <row r="61" spans="1:9" ht="13.35" customHeight="1" x14ac:dyDescent="0.2">
      <c r="A61" s="102" t="s">
        <v>231</v>
      </c>
      <c r="B61" s="40" t="s">
        <v>135</v>
      </c>
      <c r="C61" s="40">
        <v>6</v>
      </c>
      <c r="D61" s="46">
        <v>19.98</v>
      </c>
      <c r="E61" s="46">
        <f t="shared" ref="E61:E92" si="7">D61*C61</f>
        <v>119.88</v>
      </c>
      <c r="F61" s="46">
        <f t="shared" ref="F61:F78" si="8">E61/12</f>
        <v>9.99</v>
      </c>
      <c r="G61" s="46"/>
      <c r="H61" s="46">
        <f>G61*C61</f>
        <v>0</v>
      </c>
      <c r="I61" s="46">
        <f t="shared" ref="I61:I124" si="9">H61/12</f>
        <v>0</v>
      </c>
    </row>
    <row r="62" spans="1:9" ht="13.35" customHeight="1" x14ac:dyDescent="0.2">
      <c r="A62" s="102" t="s">
        <v>163</v>
      </c>
      <c r="B62" s="40" t="s">
        <v>170</v>
      </c>
      <c r="C62" s="40">
        <v>6</v>
      </c>
      <c r="D62" s="46">
        <v>34.69</v>
      </c>
      <c r="E62" s="46">
        <f t="shared" si="7"/>
        <v>208.14</v>
      </c>
      <c r="F62" s="46">
        <f t="shared" si="8"/>
        <v>17.344999999999999</v>
      </c>
      <c r="G62" s="46"/>
      <c r="H62" s="46">
        <f t="shared" ref="H62:H125" si="10">G62*C62</f>
        <v>0</v>
      </c>
      <c r="I62" s="46">
        <f t="shared" si="9"/>
        <v>0</v>
      </c>
    </row>
    <row r="63" spans="1:9" ht="13.35" customHeight="1" x14ac:dyDescent="0.2">
      <c r="A63" s="102" t="s">
        <v>238</v>
      </c>
      <c r="B63" s="40" t="s">
        <v>135</v>
      </c>
      <c r="C63" s="40">
        <v>1</v>
      </c>
      <c r="D63" s="46">
        <v>35.81</v>
      </c>
      <c r="E63" s="46">
        <f t="shared" si="7"/>
        <v>35.81</v>
      </c>
      <c r="F63" s="46">
        <f t="shared" si="8"/>
        <v>2.9841666666666669</v>
      </c>
      <c r="G63" s="46"/>
      <c r="H63" s="46">
        <f t="shared" si="10"/>
        <v>0</v>
      </c>
      <c r="I63" s="46">
        <f t="shared" si="9"/>
        <v>0</v>
      </c>
    </row>
    <row r="64" spans="1:9" ht="13.35" customHeight="1" x14ac:dyDescent="0.2">
      <c r="A64" s="102" t="s">
        <v>239</v>
      </c>
      <c r="B64" s="40" t="s">
        <v>135</v>
      </c>
      <c r="C64" s="40">
        <v>6</v>
      </c>
      <c r="D64" s="46">
        <v>10.59</v>
      </c>
      <c r="E64" s="46">
        <f t="shared" si="7"/>
        <v>63.54</v>
      </c>
      <c r="F64" s="46">
        <f t="shared" si="8"/>
        <v>5.2949999999999999</v>
      </c>
      <c r="G64" s="46"/>
      <c r="H64" s="46">
        <f t="shared" si="10"/>
        <v>0</v>
      </c>
      <c r="I64" s="46">
        <f t="shared" si="9"/>
        <v>0</v>
      </c>
    </row>
    <row r="65" spans="1:9" ht="13.35" customHeight="1" x14ac:dyDescent="0.2">
      <c r="A65" s="102" t="s">
        <v>247</v>
      </c>
      <c r="B65" s="40" t="s">
        <v>135</v>
      </c>
      <c r="C65" s="40">
        <v>1</v>
      </c>
      <c r="D65" s="46">
        <v>581.32000000000005</v>
      </c>
      <c r="E65" s="46">
        <f t="shared" si="7"/>
        <v>581.32000000000005</v>
      </c>
      <c r="F65" s="46">
        <f t="shared" si="8"/>
        <v>48.443333333333335</v>
      </c>
      <c r="G65" s="46"/>
      <c r="H65" s="46">
        <f t="shared" si="10"/>
        <v>0</v>
      </c>
      <c r="I65" s="46">
        <f t="shared" si="9"/>
        <v>0</v>
      </c>
    </row>
    <row r="66" spans="1:9" ht="13.35" customHeight="1" x14ac:dyDescent="0.2">
      <c r="A66" s="102" t="s">
        <v>248</v>
      </c>
      <c r="B66" s="40" t="s">
        <v>135</v>
      </c>
      <c r="C66" s="40">
        <v>4</v>
      </c>
      <c r="D66" s="46">
        <v>35.5</v>
      </c>
      <c r="E66" s="46">
        <f t="shared" si="7"/>
        <v>142</v>
      </c>
      <c r="F66" s="46">
        <f t="shared" si="8"/>
        <v>11.833333333333334</v>
      </c>
      <c r="G66" s="46"/>
      <c r="H66" s="46">
        <f t="shared" si="10"/>
        <v>0</v>
      </c>
      <c r="I66" s="46">
        <f t="shared" si="9"/>
        <v>0</v>
      </c>
    </row>
    <row r="67" spans="1:9" ht="13.35" customHeight="1" x14ac:dyDescent="0.2">
      <c r="A67" s="102" t="s">
        <v>249</v>
      </c>
      <c r="B67" s="40" t="s">
        <v>135</v>
      </c>
      <c r="C67" s="40">
        <v>2</v>
      </c>
      <c r="D67" s="46">
        <v>166.61</v>
      </c>
      <c r="E67" s="46">
        <f t="shared" si="7"/>
        <v>333.22</v>
      </c>
      <c r="F67" s="46">
        <f t="shared" si="8"/>
        <v>27.768333333333334</v>
      </c>
      <c r="G67" s="46"/>
      <c r="H67" s="46">
        <f t="shared" si="10"/>
        <v>0</v>
      </c>
      <c r="I67" s="46">
        <f t="shared" si="9"/>
        <v>0</v>
      </c>
    </row>
    <row r="68" spans="1:9" ht="13.35" customHeight="1" x14ac:dyDescent="0.2">
      <c r="A68" s="102" t="s">
        <v>250</v>
      </c>
      <c r="B68" s="40" t="s">
        <v>251</v>
      </c>
      <c r="C68" s="40">
        <v>2</v>
      </c>
      <c r="D68" s="46">
        <v>114.53</v>
      </c>
      <c r="E68" s="46">
        <f t="shared" si="7"/>
        <v>229.06</v>
      </c>
      <c r="F68" s="46">
        <f t="shared" si="8"/>
        <v>19.088333333333335</v>
      </c>
      <c r="G68" s="46"/>
      <c r="H68" s="46">
        <f t="shared" si="10"/>
        <v>0</v>
      </c>
      <c r="I68" s="46">
        <f t="shared" si="9"/>
        <v>0</v>
      </c>
    </row>
    <row r="69" spans="1:9" ht="13.35" customHeight="1" x14ac:dyDescent="0.2">
      <c r="A69" s="102" t="s">
        <v>252</v>
      </c>
      <c r="B69" s="40" t="s">
        <v>135</v>
      </c>
      <c r="C69" s="40">
        <v>4</v>
      </c>
      <c r="D69" s="46">
        <v>26.98</v>
      </c>
      <c r="E69" s="46">
        <f t="shared" si="7"/>
        <v>107.92</v>
      </c>
      <c r="F69" s="46">
        <f t="shared" si="8"/>
        <v>8.9933333333333341</v>
      </c>
      <c r="G69" s="46"/>
      <c r="H69" s="46">
        <f t="shared" si="10"/>
        <v>0</v>
      </c>
      <c r="I69" s="46">
        <f t="shared" si="9"/>
        <v>0</v>
      </c>
    </row>
    <row r="70" spans="1:9" ht="13.35" customHeight="1" x14ac:dyDescent="0.2">
      <c r="A70" s="102" t="s">
        <v>253</v>
      </c>
      <c r="B70" s="40" t="s">
        <v>135</v>
      </c>
      <c r="C70" s="40">
        <v>4</v>
      </c>
      <c r="D70" s="46">
        <v>11.42</v>
      </c>
      <c r="E70" s="46">
        <f t="shared" si="7"/>
        <v>45.68</v>
      </c>
      <c r="F70" s="46">
        <f t="shared" si="8"/>
        <v>3.8066666666666666</v>
      </c>
      <c r="G70" s="46"/>
      <c r="H70" s="46">
        <f t="shared" si="10"/>
        <v>0</v>
      </c>
      <c r="I70" s="46">
        <f t="shared" si="9"/>
        <v>0</v>
      </c>
    </row>
    <row r="71" spans="1:9" ht="13.35" customHeight="1" x14ac:dyDescent="0.2">
      <c r="A71" s="102" t="s">
        <v>265</v>
      </c>
      <c r="B71" s="40" t="s">
        <v>254</v>
      </c>
      <c r="C71" s="40">
        <v>2</v>
      </c>
      <c r="D71" s="46">
        <v>353.83</v>
      </c>
      <c r="E71" s="46">
        <f t="shared" si="7"/>
        <v>707.66</v>
      </c>
      <c r="F71" s="46">
        <f t="shared" si="8"/>
        <v>58.971666666666664</v>
      </c>
      <c r="G71" s="46"/>
      <c r="H71" s="46">
        <f t="shared" si="10"/>
        <v>0</v>
      </c>
      <c r="I71" s="46">
        <f t="shared" si="9"/>
        <v>0</v>
      </c>
    </row>
    <row r="72" spans="1:9" ht="13.35" customHeight="1" x14ac:dyDescent="0.2">
      <c r="A72" s="102" t="s">
        <v>425</v>
      </c>
      <c r="B72" s="40" t="s">
        <v>255</v>
      </c>
      <c r="C72" s="40">
        <v>2</v>
      </c>
      <c r="D72" s="46">
        <v>154.46</v>
      </c>
      <c r="E72" s="46">
        <f t="shared" si="7"/>
        <v>308.92</v>
      </c>
      <c r="F72" s="46">
        <f t="shared" si="8"/>
        <v>25.743333333333336</v>
      </c>
      <c r="G72" s="46"/>
      <c r="H72" s="46">
        <f t="shared" si="10"/>
        <v>0</v>
      </c>
      <c r="I72" s="46">
        <f t="shared" si="9"/>
        <v>0</v>
      </c>
    </row>
    <row r="73" spans="1:9" ht="13.35" customHeight="1" x14ac:dyDescent="0.2">
      <c r="A73" s="102" t="s">
        <v>256</v>
      </c>
      <c r="B73" s="40" t="s">
        <v>135</v>
      </c>
      <c r="C73" s="40">
        <v>2</v>
      </c>
      <c r="D73" s="46">
        <v>11.62</v>
      </c>
      <c r="E73" s="46">
        <f t="shared" si="7"/>
        <v>23.24</v>
      </c>
      <c r="F73" s="46">
        <f t="shared" si="8"/>
        <v>1.9366666666666665</v>
      </c>
      <c r="G73" s="46"/>
      <c r="H73" s="46">
        <f t="shared" si="10"/>
        <v>0</v>
      </c>
      <c r="I73" s="46">
        <f t="shared" si="9"/>
        <v>0</v>
      </c>
    </row>
    <row r="74" spans="1:9" ht="13.35" customHeight="1" x14ac:dyDescent="0.2">
      <c r="A74" s="102" t="s">
        <v>257</v>
      </c>
      <c r="B74" s="40" t="s">
        <v>135</v>
      </c>
      <c r="C74" s="40">
        <v>2</v>
      </c>
      <c r="D74" s="46">
        <v>14.21</v>
      </c>
      <c r="E74" s="46">
        <f t="shared" si="7"/>
        <v>28.42</v>
      </c>
      <c r="F74" s="46">
        <f t="shared" si="8"/>
        <v>2.3683333333333336</v>
      </c>
      <c r="G74" s="46"/>
      <c r="H74" s="46">
        <f t="shared" si="10"/>
        <v>0</v>
      </c>
      <c r="I74" s="46">
        <f t="shared" si="9"/>
        <v>0</v>
      </c>
    </row>
    <row r="75" spans="1:9" ht="13.35" customHeight="1" x14ac:dyDescent="0.2">
      <c r="A75" s="102" t="s">
        <v>259</v>
      </c>
      <c r="B75" s="40" t="s">
        <v>258</v>
      </c>
      <c r="C75" s="40">
        <v>2</v>
      </c>
      <c r="D75" s="46">
        <v>223.32</v>
      </c>
      <c r="E75" s="46">
        <f t="shared" si="7"/>
        <v>446.64</v>
      </c>
      <c r="F75" s="46">
        <f t="shared" si="8"/>
        <v>37.22</v>
      </c>
      <c r="G75" s="46"/>
      <c r="H75" s="46">
        <f t="shared" si="10"/>
        <v>0</v>
      </c>
      <c r="I75" s="46">
        <f t="shared" si="9"/>
        <v>0</v>
      </c>
    </row>
    <row r="76" spans="1:9" ht="13.35" customHeight="1" x14ac:dyDescent="0.2">
      <c r="A76" s="102" t="s">
        <v>260</v>
      </c>
      <c r="B76" s="40" t="s">
        <v>258</v>
      </c>
      <c r="C76" s="40">
        <v>2</v>
      </c>
      <c r="D76" s="46">
        <v>119.58</v>
      </c>
      <c r="E76" s="46">
        <f t="shared" si="7"/>
        <v>239.16</v>
      </c>
      <c r="F76" s="46">
        <f t="shared" si="8"/>
        <v>19.93</v>
      </c>
      <c r="G76" s="46"/>
      <c r="H76" s="46">
        <f t="shared" si="10"/>
        <v>0</v>
      </c>
      <c r="I76" s="46">
        <f t="shared" si="9"/>
        <v>0</v>
      </c>
    </row>
    <row r="77" spans="1:9" ht="13.35" customHeight="1" x14ac:dyDescent="0.2">
      <c r="A77" s="102" t="s">
        <v>261</v>
      </c>
      <c r="B77" s="40" t="s">
        <v>262</v>
      </c>
      <c r="C77" s="40">
        <v>4</v>
      </c>
      <c r="D77" s="46">
        <v>356</v>
      </c>
      <c r="E77" s="46">
        <f t="shared" si="7"/>
        <v>1424</v>
      </c>
      <c r="F77" s="46">
        <f t="shared" si="8"/>
        <v>118.66666666666667</v>
      </c>
      <c r="G77" s="46"/>
      <c r="H77" s="46">
        <f t="shared" si="10"/>
        <v>0</v>
      </c>
      <c r="I77" s="46">
        <f t="shared" si="9"/>
        <v>0</v>
      </c>
    </row>
    <row r="78" spans="1:9" ht="13.35" customHeight="1" x14ac:dyDescent="0.2">
      <c r="A78" s="102" t="s">
        <v>245</v>
      </c>
      <c r="B78" s="40" t="s">
        <v>246</v>
      </c>
      <c r="C78" s="40">
        <v>6</v>
      </c>
      <c r="D78" s="46">
        <v>163.81</v>
      </c>
      <c r="E78" s="46">
        <f t="shared" si="7"/>
        <v>982.86</v>
      </c>
      <c r="F78" s="46">
        <f t="shared" si="8"/>
        <v>81.905000000000001</v>
      </c>
      <c r="G78" s="46"/>
      <c r="H78" s="46">
        <f t="shared" si="10"/>
        <v>0</v>
      </c>
      <c r="I78" s="46">
        <f t="shared" si="9"/>
        <v>0</v>
      </c>
    </row>
    <row r="79" spans="1:9" ht="13.35" customHeight="1" x14ac:dyDescent="0.2">
      <c r="A79" s="102" t="s">
        <v>309</v>
      </c>
      <c r="B79" s="40" t="s">
        <v>135</v>
      </c>
      <c r="C79" s="40">
        <v>1</v>
      </c>
      <c r="D79" s="46">
        <v>41.86</v>
      </c>
      <c r="E79" s="46">
        <f t="shared" si="7"/>
        <v>41.86</v>
      </c>
      <c r="F79" s="46">
        <f t="shared" ref="F79:F82" si="11">E79/12</f>
        <v>3.4883333333333333</v>
      </c>
      <c r="G79" s="46"/>
      <c r="H79" s="46">
        <f t="shared" si="10"/>
        <v>0</v>
      </c>
      <c r="I79" s="46">
        <f t="shared" si="9"/>
        <v>0</v>
      </c>
    </row>
    <row r="80" spans="1:9" ht="13.35" customHeight="1" x14ac:dyDescent="0.2">
      <c r="A80" s="102" t="s">
        <v>310</v>
      </c>
      <c r="B80" s="40" t="s">
        <v>135</v>
      </c>
      <c r="C80" s="40">
        <v>10</v>
      </c>
      <c r="D80" s="46">
        <v>82.84</v>
      </c>
      <c r="E80" s="46">
        <f t="shared" si="7"/>
        <v>828.40000000000009</v>
      </c>
      <c r="F80" s="46">
        <f t="shared" si="11"/>
        <v>69.033333333333346</v>
      </c>
      <c r="G80" s="46"/>
      <c r="H80" s="46">
        <f t="shared" si="10"/>
        <v>0</v>
      </c>
      <c r="I80" s="46">
        <f t="shared" si="9"/>
        <v>0</v>
      </c>
    </row>
    <row r="81" spans="1:9" ht="13.35" customHeight="1" x14ac:dyDescent="0.2">
      <c r="A81" s="102" t="s">
        <v>311</v>
      </c>
      <c r="B81" s="40" t="s">
        <v>135</v>
      </c>
      <c r="C81" s="40">
        <v>10</v>
      </c>
      <c r="D81" s="46">
        <v>63.41</v>
      </c>
      <c r="E81" s="46">
        <f t="shared" si="7"/>
        <v>634.09999999999991</v>
      </c>
      <c r="F81" s="46">
        <f t="shared" si="11"/>
        <v>52.841666666666661</v>
      </c>
      <c r="G81" s="46"/>
      <c r="H81" s="46">
        <f t="shared" si="10"/>
        <v>0</v>
      </c>
      <c r="I81" s="46">
        <f t="shared" si="9"/>
        <v>0</v>
      </c>
    </row>
    <row r="82" spans="1:9" ht="13.35" customHeight="1" x14ac:dyDescent="0.2">
      <c r="A82" s="102" t="s">
        <v>312</v>
      </c>
      <c r="B82" s="40" t="s">
        <v>135</v>
      </c>
      <c r="C82" s="40">
        <v>6</v>
      </c>
      <c r="D82" s="46">
        <v>78.97</v>
      </c>
      <c r="E82" s="46">
        <f t="shared" si="7"/>
        <v>473.82</v>
      </c>
      <c r="F82" s="46">
        <f t="shared" si="11"/>
        <v>39.484999999999999</v>
      </c>
      <c r="G82" s="46"/>
      <c r="H82" s="46">
        <f t="shared" si="10"/>
        <v>0</v>
      </c>
      <c r="I82" s="46">
        <f t="shared" si="9"/>
        <v>0</v>
      </c>
    </row>
    <row r="83" spans="1:9" ht="13.35" customHeight="1" x14ac:dyDescent="0.2">
      <c r="A83" s="102" t="s">
        <v>158</v>
      </c>
      <c r="B83" s="40" t="s">
        <v>135</v>
      </c>
      <c r="C83" s="40">
        <v>1</v>
      </c>
      <c r="D83" s="46">
        <v>41.63</v>
      </c>
      <c r="E83" s="46">
        <f t="shared" si="7"/>
        <v>41.63</v>
      </c>
      <c r="F83" s="46">
        <f t="shared" ref="F83" si="12">E83/12</f>
        <v>3.4691666666666667</v>
      </c>
      <c r="G83" s="46"/>
      <c r="H83" s="46">
        <f t="shared" si="10"/>
        <v>0</v>
      </c>
      <c r="I83" s="46">
        <f t="shared" si="9"/>
        <v>0</v>
      </c>
    </row>
    <row r="84" spans="1:9" ht="13.35" customHeight="1" x14ac:dyDescent="0.2">
      <c r="A84" s="102" t="s">
        <v>173</v>
      </c>
      <c r="B84" s="40" t="s">
        <v>174</v>
      </c>
      <c r="C84" s="40">
        <v>2</v>
      </c>
      <c r="D84" s="46">
        <v>24.96</v>
      </c>
      <c r="E84" s="46">
        <f t="shared" si="7"/>
        <v>49.92</v>
      </c>
      <c r="F84" s="46">
        <f t="shared" ref="F84:F95" si="13">E84/12</f>
        <v>4.16</v>
      </c>
      <c r="G84" s="46"/>
      <c r="H84" s="46">
        <f t="shared" si="10"/>
        <v>0</v>
      </c>
      <c r="I84" s="46">
        <f t="shared" si="9"/>
        <v>0</v>
      </c>
    </row>
    <row r="85" spans="1:9" ht="13.35" customHeight="1" x14ac:dyDescent="0.2">
      <c r="A85" s="102" t="s">
        <v>313</v>
      </c>
      <c r="B85" s="40" t="s">
        <v>135</v>
      </c>
      <c r="C85" s="40">
        <v>1</v>
      </c>
      <c r="D85" s="46">
        <v>22.03</v>
      </c>
      <c r="E85" s="46">
        <f t="shared" si="7"/>
        <v>22.03</v>
      </c>
      <c r="F85" s="46">
        <f t="shared" si="13"/>
        <v>1.8358333333333334</v>
      </c>
      <c r="G85" s="46"/>
      <c r="H85" s="46">
        <f t="shared" si="10"/>
        <v>0</v>
      </c>
      <c r="I85" s="46">
        <f t="shared" si="9"/>
        <v>0</v>
      </c>
    </row>
    <row r="86" spans="1:9" ht="13.35" customHeight="1" x14ac:dyDescent="0.2">
      <c r="A86" s="102" t="s">
        <v>314</v>
      </c>
      <c r="B86" s="40" t="s">
        <v>135</v>
      </c>
      <c r="C86" s="40">
        <v>1</v>
      </c>
      <c r="D86" s="46">
        <v>16.420000000000002</v>
      </c>
      <c r="E86" s="46">
        <f t="shared" si="7"/>
        <v>16.420000000000002</v>
      </c>
      <c r="F86" s="46">
        <f t="shared" si="13"/>
        <v>1.3683333333333334</v>
      </c>
      <c r="G86" s="46"/>
      <c r="H86" s="46">
        <f t="shared" si="10"/>
        <v>0</v>
      </c>
      <c r="I86" s="46">
        <f t="shared" si="9"/>
        <v>0</v>
      </c>
    </row>
    <row r="87" spans="1:9" ht="13.35" customHeight="1" x14ac:dyDescent="0.2">
      <c r="A87" s="102" t="s">
        <v>315</v>
      </c>
      <c r="B87" s="40" t="s">
        <v>135</v>
      </c>
      <c r="C87" s="40">
        <v>1</v>
      </c>
      <c r="D87" s="46">
        <v>16.91</v>
      </c>
      <c r="E87" s="46">
        <f t="shared" si="7"/>
        <v>16.91</v>
      </c>
      <c r="F87" s="46">
        <f t="shared" si="13"/>
        <v>1.4091666666666667</v>
      </c>
      <c r="G87" s="46"/>
      <c r="H87" s="46">
        <f t="shared" si="10"/>
        <v>0</v>
      </c>
      <c r="I87" s="46">
        <f t="shared" si="9"/>
        <v>0</v>
      </c>
    </row>
    <row r="88" spans="1:9" ht="13.35" customHeight="1" x14ac:dyDescent="0.2">
      <c r="A88" s="102" t="s">
        <v>319</v>
      </c>
      <c r="B88" s="40" t="s">
        <v>135</v>
      </c>
      <c r="C88" s="40">
        <v>4</v>
      </c>
      <c r="D88" s="46">
        <v>19.489999999999998</v>
      </c>
      <c r="E88" s="46">
        <f t="shared" si="7"/>
        <v>77.959999999999994</v>
      </c>
      <c r="F88" s="46">
        <f t="shared" si="13"/>
        <v>6.4966666666666661</v>
      </c>
      <c r="G88" s="46"/>
      <c r="H88" s="46">
        <f t="shared" si="10"/>
        <v>0</v>
      </c>
      <c r="I88" s="46">
        <f t="shared" si="9"/>
        <v>0</v>
      </c>
    </row>
    <row r="89" spans="1:9" ht="13.35" customHeight="1" x14ac:dyDescent="0.2">
      <c r="A89" s="102" t="s">
        <v>320</v>
      </c>
      <c r="B89" s="40" t="s">
        <v>179</v>
      </c>
      <c r="C89" s="40">
        <v>1</v>
      </c>
      <c r="D89" s="46">
        <v>14.84</v>
      </c>
      <c r="E89" s="46">
        <f t="shared" si="7"/>
        <v>14.84</v>
      </c>
      <c r="F89" s="46">
        <f t="shared" si="13"/>
        <v>1.2366666666666666</v>
      </c>
      <c r="G89" s="46"/>
      <c r="H89" s="46">
        <f t="shared" si="10"/>
        <v>0</v>
      </c>
      <c r="I89" s="46">
        <f t="shared" si="9"/>
        <v>0</v>
      </c>
    </row>
    <row r="90" spans="1:9" ht="13.35" customHeight="1" x14ac:dyDescent="0.2">
      <c r="A90" s="102" t="s">
        <v>321</v>
      </c>
      <c r="B90" s="40" t="s">
        <v>179</v>
      </c>
      <c r="C90" s="40">
        <v>1</v>
      </c>
      <c r="D90" s="46">
        <v>17.79</v>
      </c>
      <c r="E90" s="46">
        <f t="shared" si="7"/>
        <v>17.79</v>
      </c>
      <c r="F90" s="46">
        <f t="shared" si="13"/>
        <v>1.4824999999999999</v>
      </c>
      <c r="G90" s="46"/>
      <c r="H90" s="46">
        <f t="shared" si="10"/>
        <v>0</v>
      </c>
      <c r="I90" s="46">
        <f t="shared" si="9"/>
        <v>0</v>
      </c>
    </row>
    <row r="91" spans="1:9" ht="13.35" customHeight="1" x14ac:dyDescent="0.2">
      <c r="A91" s="59" t="s">
        <v>322</v>
      </c>
      <c r="B91" s="40" t="s">
        <v>179</v>
      </c>
      <c r="C91" s="40">
        <v>1</v>
      </c>
      <c r="D91" s="46">
        <v>20.61</v>
      </c>
      <c r="E91" s="46">
        <f t="shared" si="7"/>
        <v>20.61</v>
      </c>
      <c r="F91" s="46">
        <f t="shared" si="13"/>
        <v>1.7175</v>
      </c>
      <c r="G91" s="46"/>
      <c r="H91" s="46">
        <f t="shared" si="10"/>
        <v>0</v>
      </c>
      <c r="I91" s="46">
        <f t="shared" si="9"/>
        <v>0</v>
      </c>
    </row>
    <row r="92" spans="1:9" ht="13.35" customHeight="1" x14ac:dyDescent="0.2">
      <c r="A92" s="59" t="s">
        <v>323</v>
      </c>
      <c r="B92" s="40" t="s">
        <v>179</v>
      </c>
      <c r="C92" s="40">
        <v>1</v>
      </c>
      <c r="D92" s="46">
        <v>32.76</v>
      </c>
      <c r="E92" s="46">
        <f t="shared" si="7"/>
        <v>32.76</v>
      </c>
      <c r="F92" s="46">
        <f t="shared" si="13"/>
        <v>2.73</v>
      </c>
      <c r="G92" s="46"/>
      <c r="H92" s="46">
        <f t="shared" si="10"/>
        <v>0</v>
      </c>
      <c r="I92" s="46">
        <f t="shared" si="9"/>
        <v>0</v>
      </c>
    </row>
    <row r="93" spans="1:9" ht="13.35" customHeight="1" x14ac:dyDescent="0.2">
      <c r="A93" s="59" t="s">
        <v>335</v>
      </c>
      <c r="B93" s="40" t="s">
        <v>135</v>
      </c>
      <c r="C93" s="40">
        <v>1</v>
      </c>
      <c r="D93" s="46">
        <v>128.87</v>
      </c>
      <c r="E93" s="46">
        <f t="shared" ref="E93:E124" si="14">D93*C93</f>
        <v>128.87</v>
      </c>
      <c r="F93" s="46">
        <f t="shared" si="13"/>
        <v>10.739166666666668</v>
      </c>
      <c r="G93" s="46"/>
      <c r="H93" s="46">
        <f t="shared" si="10"/>
        <v>0</v>
      </c>
      <c r="I93" s="46">
        <f t="shared" si="9"/>
        <v>0</v>
      </c>
    </row>
    <row r="94" spans="1:9" ht="13.35" customHeight="1" x14ac:dyDescent="0.2">
      <c r="A94" s="59" t="s">
        <v>336</v>
      </c>
      <c r="B94" s="40" t="s">
        <v>337</v>
      </c>
      <c r="C94" s="40">
        <v>2</v>
      </c>
      <c r="D94" s="46">
        <v>67.25</v>
      </c>
      <c r="E94" s="46">
        <f t="shared" si="14"/>
        <v>134.5</v>
      </c>
      <c r="F94" s="46">
        <f t="shared" si="13"/>
        <v>11.208333333333334</v>
      </c>
      <c r="G94" s="46"/>
      <c r="H94" s="46">
        <f t="shared" si="10"/>
        <v>0</v>
      </c>
      <c r="I94" s="46">
        <f t="shared" si="9"/>
        <v>0</v>
      </c>
    </row>
    <row r="95" spans="1:9" ht="13.35" customHeight="1" x14ac:dyDescent="0.2">
      <c r="A95" s="59" t="s">
        <v>338</v>
      </c>
      <c r="B95" s="40" t="s">
        <v>135</v>
      </c>
      <c r="C95" s="40">
        <v>10</v>
      </c>
      <c r="D95" s="46">
        <v>74.77</v>
      </c>
      <c r="E95" s="46">
        <f t="shared" si="14"/>
        <v>747.69999999999993</v>
      </c>
      <c r="F95" s="46">
        <f t="shared" si="13"/>
        <v>62.30833333333333</v>
      </c>
      <c r="G95" s="46"/>
      <c r="H95" s="46">
        <f t="shared" si="10"/>
        <v>0</v>
      </c>
      <c r="I95" s="46">
        <f t="shared" si="9"/>
        <v>0</v>
      </c>
    </row>
    <row r="96" spans="1:9" ht="13.35" customHeight="1" x14ac:dyDescent="0.2">
      <c r="A96" s="59" t="s">
        <v>343</v>
      </c>
      <c r="B96" s="40" t="s">
        <v>135</v>
      </c>
      <c r="C96" s="40">
        <v>1</v>
      </c>
      <c r="D96" s="46">
        <v>31.29</v>
      </c>
      <c r="E96" s="46">
        <f t="shared" si="14"/>
        <v>31.29</v>
      </c>
      <c r="F96" s="46">
        <f t="shared" ref="F96:F125" si="15">E96/12</f>
        <v>2.6074999999999999</v>
      </c>
      <c r="G96" s="46"/>
      <c r="H96" s="46">
        <f t="shared" si="10"/>
        <v>0</v>
      </c>
      <c r="I96" s="46">
        <f t="shared" si="9"/>
        <v>0</v>
      </c>
    </row>
    <row r="97" spans="1:9" ht="13.35" customHeight="1" x14ac:dyDescent="0.2">
      <c r="A97" s="59" t="s">
        <v>344</v>
      </c>
      <c r="B97" s="40" t="s">
        <v>345</v>
      </c>
      <c r="C97" s="40">
        <v>1</v>
      </c>
      <c r="D97" s="46">
        <v>34.28</v>
      </c>
      <c r="E97" s="46">
        <f t="shared" si="14"/>
        <v>34.28</v>
      </c>
      <c r="F97" s="46">
        <f t="shared" si="15"/>
        <v>2.8566666666666669</v>
      </c>
      <c r="G97" s="46"/>
      <c r="H97" s="46">
        <f t="shared" si="10"/>
        <v>0</v>
      </c>
      <c r="I97" s="46">
        <f t="shared" si="9"/>
        <v>0</v>
      </c>
    </row>
    <row r="98" spans="1:9" ht="13.35" customHeight="1" x14ac:dyDescent="0.2">
      <c r="A98" s="59" t="s">
        <v>348</v>
      </c>
      <c r="B98" s="40" t="s">
        <v>135</v>
      </c>
      <c r="C98" s="40">
        <v>10</v>
      </c>
      <c r="D98" s="46">
        <v>1.1200000000000001</v>
      </c>
      <c r="E98" s="46">
        <f t="shared" si="14"/>
        <v>11.200000000000001</v>
      </c>
      <c r="F98" s="46">
        <f t="shared" si="15"/>
        <v>0.93333333333333346</v>
      </c>
      <c r="G98" s="46"/>
      <c r="H98" s="46">
        <f t="shared" si="10"/>
        <v>0</v>
      </c>
      <c r="I98" s="46">
        <f t="shared" si="9"/>
        <v>0</v>
      </c>
    </row>
    <row r="99" spans="1:9" ht="13.35" customHeight="1" x14ac:dyDescent="0.2">
      <c r="A99" s="59" t="s">
        <v>349</v>
      </c>
      <c r="B99" s="40" t="s">
        <v>135</v>
      </c>
      <c r="C99" s="40">
        <v>10</v>
      </c>
      <c r="D99" s="46">
        <v>0.98</v>
      </c>
      <c r="E99" s="46">
        <f t="shared" si="14"/>
        <v>9.8000000000000007</v>
      </c>
      <c r="F99" s="46">
        <f t="shared" si="15"/>
        <v>0.81666666666666676</v>
      </c>
      <c r="G99" s="46"/>
      <c r="H99" s="46">
        <f t="shared" si="10"/>
        <v>0</v>
      </c>
      <c r="I99" s="46">
        <f t="shared" si="9"/>
        <v>0</v>
      </c>
    </row>
    <row r="100" spans="1:9" ht="13.35" customHeight="1" x14ac:dyDescent="0.2">
      <c r="A100" s="59" t="s">
        <v>350</v>
      </c>
      <c r="B100" s="40" t="s">
        <v>135</v>
      </c>
      <c r="C100" s="40">
        <v>10</v>
      </c>
      <c r="D100" s="46">
        <v>3.44</v>
      </c>
      <c r="E100" s="46">
        <f t="shared" si="14"/>
        <v>34.4</v>
      </c>
      <c r="F100" s="46">
        <f t="shared" si="15"/>
        <v>2.8666666666666667</v>
      </c>
      <c r="G100" s="46"/>
      <c r="H100" s="46">
        <f t="shared" si="10"/>
        <v>0</v>
      </c>
      <c r="I100" s="46">
        <f t="shared" si="9"/>
        <v>0</v>
      </c>
    </row>
    <row r="101" spans="1:9" ht="13.35" customHeight="1" x14ac:dyDescent="0.2">
      <c r="A101" s="59" t="s">
        <v>351</v>
      </c>
      <c r="B101" s="40" t="s">
        <v>135</v>
      </c>
      <c r="C101" s="40">
        <v>10</v>
      </c>
      <c r="D101" s="46">
        <v>4.13</v>
      </c>
      <c r="E101" s="46">
        <f t="shared" si="14"/>
        <v>41.3</v>
      </c>
      <c r="F101" s="46">
        <f t="shared" si="15"/>
        <v>3.4416666666666664</v>
      </c>
      <c r="G101" s="46"/>
      <c r="H101" s="46">
        <f t="shared" si="10"/>
        <v>0</v>
      </c>
      <c r="I101" s="46">
        <f t="shared" si="9"/>
        <v>0</v>
      </c>
    </row>
    <row r="102" spans="1:9" ht="13.35" customHeight="1" x14ac:dyDescent="0.2">
      <c r="A102" s="59" t="s">
        <v>352</v>
      </c>
      <c r="B102" s="40" t="s">
        <v>135</v>
      </c>
      <c r="C102" s="40">
        <v>10</v>
      </c>
      <c r="D102" s="46">
        <v>1.86</v>
      </c>
      <c r="E102" s="46">
        <f t="shared" si="14"/>
        <v>18.600000000000001</v>
      </c>
      <c r="F102" s="46">
        <f t="shared" si="15"/>
        <v>1.55</v>
      </c>
      <c r="G102" s="46"/>
      <c r="H102" s="46">
        <f t="shared" si="10"/>
        <v>0</v>
      </c>
      <c r="I102" s="46">
        <f t="shared" si="9"/>
        <v>0</v>
      </c>
    </row>
    <row r="103" spans="1:9" ht="13.35" customHeight="1" x14ac:dyDescent="0.2">
      <c r="A103" s="59" t="s">
        <v>353</v>
      </c>
      <c r="B103" s="40" t="s">
        <v>135</v>
      </c>
      <c r="C103" s="40">
        <v>10</v>
      </c>
      <c r="D103" s="46">
        <v>2.58</v>
      </c>
      <c r="E103" s="46">
        <f t="shared" si="14"/>
        <v>25.8</v>
      </c>
      <c r="F103" s="46">
        <f t="shared" si="15"/>
        <v>2.15</v>
      </c>
      <c r="G103" s="46"/>
      <c r="H103" s="46">
        <f t="shared" si="10"/>
        <v>0</v>
      </c>
      <c r="I103" s="46">
        <f t="shared" si="9"/>
        <v>0</v>
      </c>
    </row>
    <row r="104" spans="1:9" ht="13.35" customHeight="1" x14ac:dyDescent="0.2">
      <c r="A104" s="59" t="s">
        <v>355</v>
      </c>
      <c r="B104" s="40" t="s">
        <v>354</v>
      </c>
      <c r="C104" s="40">
        <v>6</v>
      </c>
      <c r="D104" s="46">
        <v>55.01</v>
      </c>
      <c r="E104" s="46">
        <f t="shared" si="14"/>
        <v>330.06</v>
      </c>
      <c r="F104" s="46">
        <f t="shared" si="15"/>
        <v>27.504999999999999</v>
      </c>
      <c r="G104" s="46"/>
      <c r="H104" s="46">
        <f t="shared" si="10"/>
        <v>0</v>
      </c>
      <c r="I104" s="46">
        <f t="shared" si="9"/>
        <v>0</v>
      </c>
    </row>
    <row r="105" spans="1:9" ht="25.5" x14ac:dyDescent="0.2">
      <c r="A105" s="59" t="s">
        <v>359</v>
      </c>
      <c r="B105" s="40" t="s">
        <v>356</v>
      </c>
      <c r="C105" s="40">
        <v>2</v>
      </c>
      <c r="D105" s="46">
        <v>31.64</v>
      </c>
      <c r="E105" s="46">
        <f t="shared" si="14"/>
        <v>63.28</v>
      </c>
      <c r="F105" s="46">
        <f t="shared" si="15"/>
        <v>5.2733333333333334</v>
      </c>
      <c r="G105" s="46"/>
      <c r="H105" s="46">
        <f t="shared" si="10"/>
        <v>0</v>
      </c>
      <c r="I105" s="46">
        <f t="shared" si="9"/>
        <v>0</v>
      </c>
    </row>
    <row r="106" spans="1:9" ht="13.35" customHeight="1" x14ac:dyDescent="0.2">
      <c r="A106" s="59" t="s">
        <v>357</v>
      </c>
      <c r="B106" s="40" t="s">
        <v>358</v>
      </c>
      <c r="C106" s="40">
        <v>6</v>
      </c>
      <c r="D106" s="46">
        <v>23.33</v>
      </c>
      <c r="E106" s="46">
        <f t="shared" si="14"/>
        <v>139.97999999999999</v>
      </c>
      <c r="F106" s="46">
        <f t="shared" si="15"/>
        <v>11.664999999999999</v>
      </c>
      <c r="G106" s="46"/>
      <c r="H106" s="46">
        <f t="shared" si="10"/>
        <v>0</v>
      </c>
      <c r="I106" s="46">
        <f t="shared" si="9"/>
        <v>0</v>
      </c>
    </row>
    <row r="107" spans="1:9" ht="13.35" customHeight="1" x14ac:dyDescent="0.2">
      <c r="A107" s="59" t="s">
        <v>360</v>
      </c>
      <c r="B107" s="40" t="s">
        <v>135</v>
      </c>
      <c r="C107" s="40">
        <v>4</v>
      </c>
      <c r="D107" s="46">
        <v>15.63</v>
      </c>
      <c r="E107" s="46">
        <f t="shared" si="14"/>
        <v>62.52</v>
      </c>
      <c r="F107" s="46">
        <f t="shared" si="15"/>
        <v>5.21</v>
      </c>
      <c r="G107" s="46"/>
      <c r="H107" s="46">
        <f t="shared" si="10"/>
        <v>0</v>
      </c>
      <c r="I107" s="46">
        <f t="shared" si="9"/>
        <v>0</v>
      </c>
    </row>
    <row r="108" spans="1:9" ht="13.35" customHeight="1" x14ac:dyDescent="0.2">
      <c r="A108" s="59" t="s">
        <v>361</v>
      </c>
      <c r="B108" s="40" t="s">
        <v>135</v>
      </c>
      <c r="C108" s="40">
        <v>2</v>
      </c>
      <c r="D108" s="46">
        <v>17.989999999999998</v>
      </c>
      <c r="E108" s="46">
        <f t="shared" si="14"/>
        <v>35.979999999999997</v>
      </c>
      <c r="F108" s="46">
        <f t="shared" si="15"/>
        <v>2.9983333333333331</v>
      </c>
      <c r="G108" s="46"/>
      <c r="H108" s="46">
        <f t="shared" si="10"/>
        <v>0</v>
      </c>
      <c r="I108" s="46">
        <f t="shared" si="9"/>
        <v>0</v>
      </c>
    </row>
    <row r="109" spans="1:9" ht="13.35" customHeight="1" x14ac:dyDescent="0.2">
      <c r="A109" s="59" t="s">
        <v>369</v>
      </c>
      <c r="B109" s="40" t="s">
        <v>135</v>
      </c>
      <c r="C109" s="40">
        <v>1</v>
      </c>
      <c r="D109" s="46">
        <v>199.12</v>
      </c>
      <c r="E109" s="46">
        <f t="shared" si="14"/>
        <v>199.12</v>
      </c>
      <c r="F109" s="46">
        <f t="shared" si="15"/>
        <v>16.593333333333334</v>
      </c>
      <c r="G109" s="46"/>
      <c r="H109" s="46">
        <f t="shared" si="10"/>
        <v>0</v>
      </c>
      <c r="I109" s="46">
        <f t="shared" si="9"/>
        <v>0</v>
      </c>
    </row>
    <row r="110" spans="1:9" ht="13.35" customHeight="1" x14ac:dyDescent="0.2">
      <c r="A110" s="59" t="s">
        <v>370</v>
      </c>
      <c r="B110" s="40" t="s">
        <v>174</v>
      </c>
      <c r="C110" s="40">
        <v>2</v>
      </c>
      <c r="D110" s="46">
        <v>12.18</v>
      </c>
      <c r="E110" s="46">
        <f t="shared" si="14"/>
        <v>24.36</v>
      </c>
      <c r="F110" s="46">
        <f t="shared" si="15"/>
        <v>2.0299999999999998</v>
      </c>
      <c r="G110" s="46"/>
      <c r="H110" s="46">
        <f t="shared" si="10"/>
        <v>0</v>
      </c>
      <c r="I110" s="46">
        <f t="shared" si="9"/>
        <v>0</v>
      </c>
    </row>
    <row r="111" spans="1:9" ht="13.35" customHeight="1" x14ac:dyDescent="0.2">
      <c r="A111" s="59" t="s">
        <v>375</v>
      </c>
      <c r="B111" s="40" t="s">
        <v>135</v>
      </c>
      <c r="C111" s="40">
        <v>6</v>
      </c>
      <c r="D111" s="46">
        <v>76.2</v>
      </c>
      <c r="E111" s="46">
        <f t="shared" si="14"/>
        <v>457.20000000000005</v>
      </c>
      <c r="F111" s="46">
        <f t="shared" si="15"/>
        <v>38.1</v>
      </c>
      <c r="G111" s="46"/>
      <c r="H111" s="46">
        <f t="shared" si="10"/>
        <v>0</v>
      </c>
      <c r="I111" s="46">
        <f t="shared" si="9"/>
        <v>0</v>
      </c>
    </row>
    <row r="112" spans="1:9" ht="13.35" customHeight="1" x14ac:dyDescent="0.2">
      <c r="A112" s="59" t="s">
        <v>371</v>
      </c>
      <c r="B112" s="40" t="s">
        <v>135</v>
      </c>
      <c r="C112" s="40">
        <v>6</v>
      </c>
      <c r="D112" s="46">
        <v>14.46</v>
      </c>
      <c r="E112" s="46">
        <f t="shared" si="14"/>
        <v>86.76</v>
      </c>
      <c r="F112" s="46">
        <f t="shared" si="15"/>
        <v>7.23</v>
      </c>
      <c r="G112" s="46"/>
      <c r="H112" s="46">
        <f t="shared" si="10"/>
        <v>0</v>
      </c>
      <c r="I112" s="46">
        <f t="shared" si="9"/>
        <v>0</v>
      </c>
    </row>
    <row r="113" spans="1:9" ht="13.35" customHeight="1" x14ac:dyDescent="0.2">
      <c r="A113" s="59" t="s">
        <v>372</v>
      </c>
      <c r="B113" s="40" t="s">
        <v>135</v>
      </c>
      <c r="C113" s="40">
        <v>6</v>
      </c>
      <c r="D113" s="46">
        <v>16.190000000000001</v>
      </c>
      <c r="E113" s="46">
        <f t="shared" si="14"/>
        <v>97.140000000000015</v>
      </c>
      <c r="F113" s="46">
        <f t="shared" si="15"/>
        <v>8.0950000000000006</v>
      </c>
      <c r="G113" s="46"/>
      <c r="H113" s="46">
        <f t="shared" si="10"/>
        <v>0</v>
      </c>
      <c r="I113" s="46">
        <f t="shared" si="9"/>
        <v>0</v>
      </c>
    </row>
    <row r="114" spans="1:9" ht="13.35" customHeight="1" x14ac:dyDescent="0.2">
      <c r="A114" s="59" t="s">
        <v>373</v>
      </c>
      <c r="B114" s="40" t="s">
        <v>135</v>
      </c>
      <c r="C114" s="40">
        <v>4</v>
      </c>
      <c r="D114" s="46">
        <v>15.79</v>
      </c>
      <c r="E114" s="46">
        <f t="shared" si="14"/>
        <v>63.16</v>
      </c>
      <c r="F114" s="46">
        <f t="shared" si="15"/>
        <v>5.2633333333333328</v>
      </c>
      <c r="G114" s="46"/>
      <c r="H114" s="46">
        <f t="shared" si="10"/>
        <v>0</v>
      </c>
      <c r="I114" s="46">
        <f t="shared" si="9"/>
        <v>0</v>
      </c>
    </row>
    <row r="115" spans="1:9" ht="13.35" customHeight="1" x14ac:dyDescent="0.2">
      <c r="A115" s="59" t="s">
        <v>374</v>
      </c>
      <c r="B115" s="40" t="s">
        <v>135</v>
      </c>
      <c r="C115" s="40">
        <v>4</v>
      </c>
      <c r="D115" s="46">
        <v>15.61</v>
      </c>
      <c r="E115" s="46">
        <f t="shared" si="14"/>
        <v>62.44</v>
      </c>
      <c r="F115" s="46">
        <f t="shared" si="15"/>
        <v>5.2033333333333331</v>
      </c>
      <c r="G115" s="46"/>
      <c r="H115" s="46">
        <f t="shared" si="10"/>
        <v>0</v>
      </c>
      <c r="I115" s="46">
        <f t="shared" si="9"/>
        <v>0</v>
      </c>
    </row>
    <row r="116" spans="1:9" ht="13.35" customHeight="1" x14ac:dyDescent="0.2">
      <c r="A116" s="59" t="s">
        <v>376</v>
      </c>
      <c r="B116" s="40" t="s">
        <v>135</v>
      </c>
      <c r="C116" s="40">
        <v>6</v>
      </c>
      <c r="D116" s="46">
        <v>9.06</v>
      </c>
      <c r="E116" s="46">
        <f t="shared" si="14"/>
        <v>54.36</v>
      </c>
      <c r="F116" s="46">
        <f t="shared" si="15"/>
        <v>4.53</v>
      </c>
      <c r="G116" s="46"/>
      <c r="H116" s="46">
        <f t="shared" si="10"/>
        <v>0</v>
      </c>
      <c r="I116" s="46">
        <f t="shared" si="9"/>
        <v>0</v>
      </c>
    </row>
    <row r="117" spans="1:9" ht="13.35" customHeight="1" x14ac:dyDescent="0.2">
      <c r="A117" s="59" t="s">
        <v>377</v>
      </c>
      <c r="B117" s="40" t="s">
        <v>135</v>
      </c>
      <c r="C117" s="40">
        <v>4</v>
      </c>
      <c r="D117" s="46">
        <v>114.11</v>
      </c>
      <c r="E117" s="46">
        <f t="shared" si="14"/>
        <v>456.44</v>
      </c>
      <c r="F117" s="46">
        <f t="shared" si="15"/>
        <v>38.036666666666669</v>
      </c>
      <c r="G117" s="46"/>
      <c r="H117" s="46">
        <f t="shared" si="10"/>
        <v>0</v>
      </c>
      <c r="I117" s="46">
        <f t="shared" si="9"/>
        <v>0</v>
      </c>
    </row>
    <row r="118" spans="1:9" ht="13.35" customHeight="1" x14ac:dyDescent="0.2">
      <c r="A118" s="59" t="s">
        <v>378</v>
      </c>
      <c r="B118" s="40" t="s">
        <v>135</v>
      </c>
      <c r="C118" s="40">
        <v>2</v>
      </c>
      <c r="D118" s="46">
        <v>148.22999999999999</v>
      </c>
      <c r="E118" s="46">
        <f t="shared" si="14"/>
        <v>296.45999999999998</v>
      </c>
      <c r="F118" s="46">
        <f t="shared" si="15"/>
        <v>24.704999999999998</v>
      </c>
      <c r="G118" s="46"/>
      <c r="H118" s="46">
        <f t="shared" si="10"/>
        <v>0</v>
      </c>
      <c r="I118" s="46">
        <f t="shared" si="9"/>
        <v>0</v>
      </c>
    </row>
    <row r="119" spans="1:9" ht="13.35" customHeight="1" x14ac:dyDescent="0.2">
      <c r="A119" s="59" t="s">
        <v>390</v>
      </c>
      <c r="B119" s="40" t="s">
        <v>135</v>
      </c>
      <c r="C119" s="40">
        <v>2</v>
      </c>
      <c r="D119" s="46">
        <v>13.17</v>
      </c>
      <c r="E119" s="46">
        <f t="shared" si="14"/>
        <v>26.34</v>
      </c>
      <c r="F119" s="46">
        <f t="shared" si="15"/>
        <v>2.1949999999999998</v>
      </c>
      <c r="G119" s="46"/>
      <c r="H119" s="46">
        <f t="shared" si="10"/>
        <v>0</v>
      </c>
      <c r="I119" s="46">
        <f t="shared" si="9"/>
        <v>0</v>
      </c>
    </row>
    <row r="120" spans="1:9" ht="13.35" customHeight="1" x14ac:dyDescent="0.2">
      <c r="A120" s="59" t="s">
        <v>391</v>
      </c>
      <c r="B120" s="40" t="s">
        <v>135</v>
      </c>
      <c r="C120" s="40">
        <v>6</v>
      </c>
      <c r="D120" s="46">
        <v>21.43</v>
      </c>
      <c r="E120" s="46">
        <f t="shared" si="14"/>
        <v>128.57999999999998</v>
      </c>
      <c r="F120" s="46">
        <f t="shared" si="15"/>
        <v>10.714999999999998</v>
      </c>
      <c r="G120" s="46"/>
      <c r="H120" s="46">
        <f t="shared" si="10"/>
        <v>0</v>
      </c>
      <c r="I120" s="46">
        <f t="shared" si="9"/>
        <v>0</v>
      </c>
    </row>
    <row r="121" spans="1:9" ht="13.35" customHeight="1" x14ac:dyDescent="0.2">
      <c r="A121" s="59" t="s">
        <v>405</v>
      </c>
      <c r="B121" s="40" t="s">
        <v>135</v>
      </c>
      <c r="C121" s="40">
        <v>1</v>
      </c>
      <c r="D121" s="46">
        <v>36.57</v>
      </c>
      <c r="E121" s="46">
        <f t="shared" si="14"/>
        <v>36.57</v>
      </c>
      <c r="F121" s="46">
        <f t="shared" si="15"/>
        <v>3.0474999999999999</v>
      </c>
      <c r="G121" s="46"/>
      <c r="H121" s="46">
        <f t="shared" si="10"/>
        <v>0</v>
      </c>
      <c r="I121" s="46">
        <f t="shared" si="9"/>
        <v>0</v>
      </c>
    </row>
    <row r="122" spans="1:9" ht="38.25" x14ac:dyDescent="0.2">
      <c r="A122" s="59" t="s">
        <v>404</v>
      </c>
      <c r="B122" s="40" t="s">
        <v>135</v>
      </c>
      <c r="C122" s="40">
        <v>1</v>
      </c>
      <c r="D122" s="46">
        <v>47.55</v>
      </c>
      <c r="E122" s="46">
        <f t="shared" si="14"/>
        <v>47.55</v>
      </c>
      <c r="F122" s="46">
        <f t="shared" si="15"/>
        <v>3.9624999999999999</v>
      </c>
      <c r="G122" s="46"/>
      <c r="H122" s="46">
        <f t="shared" si="10"/>
        <v>0</v>
      </c>
      <c r="I122" s="46">
        <f t="shared" si="9"/>
        <v>0</v>
      </c>
    </row>
    <row r="123" spans="1:9" ht="13.35" customHeight="1" x14ac:dyDescent="0.2">
      <c r="A123" s="59" t="s">
        <v>392</v>
      </c>
      <c r="B123" s="40" t="s">
        <v>135</v>
      </c>
      <c r="C123" s="40">
        <v>1</v>
      </c>
      <c r="D123" s="46">
        <v>47.91</v>
      </c>
      <c r="E123" s="46">
        <f t="shared" si="14"/>
        <v>47.91</v>
      </c>
      <c r="F123" s="46">
        <f t="shared" si="15"/>
        <v>3.9924999999999997</v>
      </c>
      <c r="G123" s="46"/>
      <c r="H123" s="46">
        <f t="shared" si="10"/>
        <v>0</v>
      </c>
      <c r="I123" s="46">
        <f t="shared" si="9"/>
        <v>0</v>
      </c>
    </row>
    <row r="124" spans="1:9" ht="13.35" customHeight="1" x14ac:dyDescent="0.2">
      <c r="A124" s="59" t="s">
        <v>395</v>
      </c>
      <c r="B124" s="40" t="s">
        <v>393</v>
      </c>
      <c r="C124" s="40">
        <v>2</v>
      </c>
      <c r="D124" s="46">
        <v>24.57</v>
      </c>
      <c r="E124" s="46">
        <f t="shared" si="14"/>
        <v>49.14</v>
      </c>
      <c r="F124" s="46">
        <f t="shared" si="15"/>
        <v>4.0949999999999998</v>
      </c>
      <c r="G124" s="46"/>
      <c r="H124" s="46">
        <f t="shared" si="10"/>
        <v>0</v>
      </c>
      <c r="I124" s="46">
        <f t="shared" si="9"/>
        <v>0</v>
      </c>
    </row>
    <row r="125" spans="1:9" ht="13.35" customHeight="1" x14ac:dyDescent="0.2">
      <c r="A125" s="59" t="s">
        <v>394</v>
      </c>
      <c r="B125" s="40" t="s">
        <v>393</v>
      </c>
      <c r="C125" s="40">
        <v>2</v>
      </c>
      <c r="D125" s="46">
        <v>23.2</v>
      </c>
      <c r="E125" s="46">
        <f t="shared" ref="E125:E128" si="16">D125*C125</f>
        <v>46.4</v>
      </c>
      <c r="F125" s="46">
        <f t="shared" si="15"/>
        <v>3.8666666666666667</v>
      </c>
      <c r="G125" s="46"/>
      <c r="H125" s="46">
        <f t="shared" si="10"/>
        <v>0</v>
      </c>
      <c r="I125" s="46">
        <f t="shared" ref="I125:I129" si="17">H125/12</f>
        <v>0</v>
      </c>
    </row>
    <row r="126" spans="1:9" ht="13.35" customHeight="1" x14ac:dyDescent="0.2">
      <c r="A126" s="59" t="s">
        <v>237</v>
      </c>
      <c r="B126" s="40" t="s">
        <v>135</v>
      </c>
      <c r="C126" s="40">
        <v>1</v>
      </c>
      <c r="D126" s="46">
        <v>52.22</v>
      </c>
      <c r="E126" s="46">
        <f t="shared" si="16"/>
        <v>52.22</v>
      </c>
      <c r="F126" s="46">
        <f t="shared" ref="F126:F127" si="18">E126/12</f>
        <v>4.3516666666666666</v>
      </c>
      <c r="G126" s="46"/>
      <c r="H126" s="46">
        <f t="shared" ref="H126:H128" si="19">G126*C126</f>
        <v>0</v>
      </c>
      <c r="I126" s="46">
        <f t="shared" si="17"/>
        <v>0</v>
      </c>
    </row>
    <row r="127" spans="1:9" ht="13.35" customHeight="1" x14ac:dyDescent="0.2">
      <c r="A127" s="59" t="s">
        <v>418</v>
      </c>
      <c r="B127" s="40" t="s">
        <v>419</v>
      </c>
      <c r="C127" s="40">
        <v>1</v>
      </c>
      <c r="D127" s="46">
        <v>78.180000000000007</v>
      </c>
      <c r="E127" s="46">
        <f t="shared" si="16"/>
        <v>78.180000000000007</v>
      </c>
      <c r="F127" s="46">
        <f t="shared" si="18"/>
        <v>6.5150000000000006</v>
      </c>
      <c r="G127" s="46"/>
      <c r="H127" s="46">
        <f t="shared" si="19"/>
        <v>0</v>
      </c>
      <c r="I127" s="46">
        <f t="shared" si="17"/>
        <v>0</v>
      </c>
    </row>
    <row r="128" spans="1:9" ht="13.35" customHeight="1" x14ac:dyDescent="0.2">
      <c r="A128" s="59" t="s">
        <v>232</v>
      </c>
      <c r="B128" s="40" t="s">
        <v>179</v>
      </c>
      <c r="C128" s="40">
        <v>10</v>
      </c>
      <c r="D128" s="46">
        <v>11.95</v>
      </c>
      <c r="E128" s="46">
        <f t="shared" si="16"/>
        <v>119.5</v>
      </c>
      <c r="F128" s="46">
        <f t="shared" ref="F128" si="20">E128/12</f>
        <v>9.9583333333333339</v>
      </c>
      <c r="G128" s="46"/>
      <c r="H128" s="46">
        <f t="shared" si="19"/>
        <v>0</v>
      </c>
      <c r="I128" s="46">
        <f t="shared" si="17"/>
        <v>0</v>
      </c>
    </row>
    <row r="129" spans="1:9" ht="13.35" customHeight="1" x14ac:dyDescent="0.2">
      <c r="A129" s="167" t="s">
        <v>184</v>
      </c>
      <c r="B129" s="167"/>
      <c r="C129" s="167"/>
      <c r="D129" s="168"/>
      <c r="E129" s="53">
        <f>SUM(E61:E128)</f>
        <v>12595.910000000002</v>
      </c>
      <c r="F129" s="53">
        <f>SUM(F61:F128)</f>
        <v>1049.6591666666666</v>
      </c>
      <c r="G129" s="109" t="s">
        <v>91</v>
      </c>
      <c r="H129" s="44">
        <f>SUM(H61:H128)</f>
        <v>0</v>
      </c>
      <c r="I129" s="44">
        <f t="shared" si="17"/>
        <v>0</v>
      </c>
    </row>
    <row r="130" spans="1:9" ht="13.35" customHeight="1" x14ac:dyDescent="0.2">
      <c r="A130" s="104"/>
      <c r="B130" s="104"/>
      <c r="C130" s="104"/>
      <c r="D130" s="104"/>
      <c r="E130" s="105"/>
      <c r="F130" s="105"/>
    </row>
    <row r="132" spans="1:9" ht="13.35" customHeight="1" x14ac:dyDescent="0.2">
      <c r="A132" s="154" t="s">
        <v>459</v>
      </c>
      <c r="B132" s="155"/>
      <c r="C132" s="155"/>
      <c r="D132" s="155"/>
      <c r="E132" s="155"/>
      <c r="F132" s="156"/>
      <c r="G132" s="146" t="s">
        <v>476</v>
      </c>
      <c r="H132" s="146"/>
      <c r="I132" s="146"/>
    </row>
    <row r="133" spans="1:9" ht="13.35" customHeight="1" x14ac:dyDescent="0.2">
      <c r="A133" s="157" t="s">
        <v>114</v>
      </c>
      <c r="B133" s="157" t="s">
        <v>135</v>
      </c>
      <c r="C133" s="157" t="s">
        <v>136</v>
      </c>
      <c r="D133" s="157" t="s">
        <v>475</v>
      </c>
      <c r="E133" s="114" t="s">
        <v>137</v>
      </c>
      <c r="F133" s="114"/>
      <c r="G133" s="147" t="s">
        <v>477</v>
      </c>
      <c r="H133" s="149" t="s">
        <v>137</v>
      </c>
      <c r="I133" s="150"/>
    </row>
    <row r="134" spans="1:9" ht="13.35" customHeight="1" x14ac:dyDescent="0.2">
      <c r="A134" s="158"/>
      <c r="B134" s="158"/>
      <c r="C134" s="158"/>
      <c r="D134" s="158"/>
      <c r="E134" s="41" t="s">
        <v>138</v>
      </c>
      <c r="F134" s="41" t="s">
        <v>139</v>
      </c>
      <c r="G134" s="148"/>
      <c r="H134" s="110" t="s">
        <v>138</v>
      </c>
      <c r="I134" s="110" t="s">
        <v>139</v>
      </c>
    </row>
    <row r="135" spans="1:9" ht="13.35" customHeight="1" x14ac:dyDescent="0.2">
      <c r="A135" s="59" t="s">
        <v>192</v>
      </c>
      <c r="B135" s="40" t="s">
        <v>177</v>
      </c>
      <c r="C135" s="47">
        <v>10</v>
      </c>
      <c r="D135" s="46">
        <v>12.45</v>
      </c>
      <c r="E135" s="46">
        <f t="shared" ref="E135:E160" si="21">D135*C135</f>
        <v>124.5</v>
      </c>
      <c r="F135" s="46">
        <f>E135*12</f>
        <v>1494</v>
      </c>
      <c r="G135" s="46"/>
      <c r="H135" s="46">
        <f>G135*C135</f>
        <v>0</v>
      </c>
      <c r="I135" s="46">
        <f>H135*12</f>
        <v>0</v>
      </c>
    </row>
    <row r="136" spans="1:9" ht="13.35" customHeight="1" x14ac:dyDescent="0.2">
      <c r="A136" s="59" t="s">
        <v>401</v>
      </c>
      <c r="B136" s="40" t="s">
        <v>135</v>
      </c>
      <c r="C136" s="47">
        <v>2</v>
      </c>
      <c r="D136" s="46">
        <v>72.3</v>
      </c>
      <c r="E136" s="46">
        <f t="shared" si="21"/>
        <v>144.6</v>
      </c>
      <c r="F136" s="46">
        <f>E136*12</f>
        <v>1735.1999999999998</v>
      </c>
      <c r="G136" s="46"/>
      <c r="H136" s="46">
        <f t="shared" ref="H136:H160" si="22">G136*C136</f>
        <v>0</v>
      </c>
      <c r="I136" s="46">
        <f>H136*12</f>
        <v>0</v>
      </c>
    </row>
    <row r="137" spans="1:9" ht="13.35" customHeight="1" x14ac:dyDescent="0.2">
      <c r="A137" s="60" t="s">
        <v>382</v>
      </c>
      <c r="B137" s="40" t="s">
        <v>246</v>
      </c>
      <c r="C137" s="47">
        <v>5</v>
      </c>
      <c r="D137" s="46">
        <v>18.34</v>
      </c>
      <c r="E137" s="46">
        <f t="shared" si="21"/>
        <v>91.7</v>
      </c>
      <c r="F137" s="46">
        <f>E137*12</f>
        <v>1100.4000000000001</v>
      </c>
      <c r="G137" s="46"/>
      <c r="H137" s="46">
        <f t="shared" si="22"/>
        <v>0</v>
      </c>
      <c r="I137" s="46">
        <f>H137*12</f>
        <v>0</v>
      </c>
    </row>
    <row r="138" spans="1:9" ht="13.35" customHeight="1" x14ac:dyDescent="0.2">
      <c r="A138" s="59" t="s">
        <v>420</v>
      </c>
      <c r="B138" s="40" t="s">
        <v>135</v>
      </c>
      <c r="C138" s="52">
        <v>5</v>
      </c>
      <c r="D138" s="46">
        <v>2.25</v>
      </c>
      <c r="E138" s="46">
        <f t="shared" si="21"/>
        <v>11.25</v>
      </c>
      <c r="F138" s="46">
        <f>E138*12</f>
        <v>135</v>
      </c>
      <c r="G138" s="46"/>
      <c r="H138" s="46">
        <f t="shared" si="22"/>
        <v>0</v>
      </c>
      <c r="I138" s="46">
        <f>H138*12</f>
        <v>0</v>
      </c>
    </row>
    <row r="139" spans="1:9" ht="13.35" customHeight="1" x14ac:dyDescent="0.2">
      <c r="A139" s="59" t="s">
        <v>421</v>
      </c>
      <c r="B139" s="40" t="s">
        <v>197</v>
      </c>
      <c r="C139" s="52">
        <v>5</v>
      </c>
      <c r="D139" s="46">
        <v>3.93</v>
      </c>
      <c r="E139" s="46">
        <f t="shared" si="21"/>
        <v>19.650000000000002</v>
      </c>
      <c r="F139" s="46">
        <f t="shared" ref="F139:F160" si="23">E139*12</f>
        <v>235.8</v>
      </c>
      <c r="G139" s="46"/>
      <c r="H139" s="46">
        <f t="shared" si="22"/>
        <v>0</v>
      </c>
      <c r="I139" s="46">
        <f t="shared" ref="I139:I161" si="24">H139*12</f>
        <v>0</v>
      </c>
    </row>
    <row r="140" spans="1:9" ht="14.25" x14ac:dyDescent="0.2">
      <c r="A140" s="59" t="s">
        <v>422</v>
      </c>
      <c r="B140" s="40" t="s">
        <v>135</v>
      </c>
      <c r="C140" s="52">
        <v>10</v>
      </c>
      <c r="D140" s="46">
        <v>6.03</v>
      </c>
      <c r="E140" s="46">
        <f t="shared" si="21"/>
        <v>60.300000000000004</v>
      </c>
      <c r="F140" s="46">
        <f t="shared" si="23"/>
        <v>723.6</v>
      </c>
      <c r="G140" s="46"/>
      <c r="H140" s="46">
        <f t="shared" si="22"/>
        <v>0</v>
      </c>
      <c r="I140" s="46">
        <f t="shared" si="24"/>
        <v>0</v>
      </c>
    </row>
    <row r="141" spans="1:9" ht="13.35" customHeight="1" x14ac:dyDescent="0.2">
      <c r="A141" s="59" t="s">
        <v>202</v>
      </c>
      <c r="B141" s="40" t="s">
        <v>179</v>
      </c>
      <c r="C141" s="52">
        <v>10</v>
      </c>
      <c r="D141" s="46">
        <v>4.34</v>
      </c>
      <c r="E141" s="46">
        <f t="shared" si="21"/>
        <v>43.4</v>
      </c>
      <c r="F141" s="46">
        <f t="shared" si="23"/>
        <v>520.79999999999995</v>
      </c>
      <c r="G141" s="46"/>
      <c r="H141" s="46">
        <f t="shared" si="22"/>
        <v>0</v>
      </c>
      <c r="I141" s="46">
        <f t="shared" si="24"/>
        <v>0</v>
      </c>
    </row>
    <row r="142" spans="1:9" ht="13.35" customHeight="1" x14ac:dyDescent="0.2">
      <c r="A142" s="59" t="s">
        <v>208</v>
      </c>
      <c r="B142" s="40" t="s">
        <v>135</v>
      </c>
      <c r="C142" s="52">
        <v>1</v>
      </c>
      <c r="D142" s="46">
        <v>57.73</v>
      </c>
      <c r="E142" s="46">
        <f t="shared" si="21"/>
        <v>57.73</v>
      </c>
      <c r="F142" s="46">
        <f t="shared" si="23"/>
        <v>692.76</v>
      </c>
      <c r="G142" s="46"/>
      <c r="H142" s="46">
        <f t="shared" si="22"/>
        <v>0</v>
      </c>
      <c r="I142" s="46">
        <f t="shared" si="24"/>
        <v>0</v>
      </c>
    </row>
    <row r="143" spans="1:9" ht="13.35" customHeight="1" x14ac:dyDescent="0.2">
      <c r="A143" s="59" t="s">
        <v>212</v>
      </c>
      <c r="B143" s="40" t="s">
        <v>194</v>
      </c>
      <c r="C143" s="40">
        <v>4</v>
      </c>
      <c r="D143" s="46">
        <v>7.65</v>
      </c>
      <c r="E143" s="46">
        <f t="shared" si="21"/>
        <v>30.6</v>
      </c>
      <c r="F143" s="46">
        <f t="shared" si="23"/>
        <v>367.20000000000005</v>
      </c>
      <c r="G143" s="46"/>
      <c r="H143" s="46">
        <f t="shared" si="22"/>
        <v>0</v>
      </c>
      <c r="I143" s="46">
        <f t="shared" si="24"/>
        <v>0</v>
      </c>
    </row>
    <row r="144" spans="1:9" ht="13.35" customHeight="1" x14ac:dyDescent="0.2">
      <c r="A144" s="59" t="s">
        <v>383</v>
      </c>
      <c r="B144" s="40" t="s">
        <v>246</v>
      </c>
      <c r="C144" s="47">
        <v>10</v>
      </c>
      <c r="D144" s="46">
        <v>48.52</v>
      </c>
      <c r="E144" s="46">
        <f t="shared" si="21"/>
        <v>485.20000000000005</v>
      </c>
      <c r="F144" s="46">
        <f t="shared" si="23"/>
        <v>5822.4000000000005</v>
      </c>
      <c r="G144" s="46"/>
      <c r="H144" s="46">
        <f t="shared" si="22"/>
        <v>0</v>
      </c>
      <c r="I144" s="46">
        <f t="shared" si="24"/>
        <v>0</v>
      </c>
    </row>
    <row r="145" spans="1:9" ht="13.35" customHeight="1" x14ac:dyDescent="0.2">
      <c r="A145" s="59" t="s">
        <v>400</v>
      </c>
      <c r="B145" s="40" t="s">
        <v>194</v>
      </c>
      <c r="C145" s="47">
        <v>6</v>
      </c>
      <c r="D145" s="46">
        <v>15.85</v>
      </c>
      <c r="E145" s="46">
        <f t="shared" si="21"/>
        <v>95.1</v>
      </c>
      <c r="F145" s="46">
        <f t="shared" si="23"/>
        <v>1141.1999999999998</v>
      </c>
      <c r="G145" s="46"/>
      <c r="H145" s="46">
        <f t="shared" si="22"/>
        <v>0</v>
      </c>
      <c r="I145" s="46">
        <f t="shared" si="24"/>
        <v>0</v>
      </c>
    </row>
    <row r="146" spans="1:9" ht="13.35" customHeight="1" x14ac:dyDescent="0.2">
      <c r="A146" s="59" t="s">
        <v>210</v>
      </c>
      <c r="B146" s="40" t="s">
        <v>135</v>
      </c>
      <c r="C146" s="47">
        <v>4</v>
      </c>
      <c r="D146" s="46">
        <v>14.09</v>
      </c>
      <c r="E146" s="46">
        <f t="shared" si="21"/>
        <v>56.36</v>
      </c>
      <c r="F146" s="46">
        <f t="shared" si="23"/>
        <v>676.31999999999994</v>
      </c>
      <c r="G146" s="46"/>
      <c r="H146" s="46">
        <f t="shared" si="22"/>
        <v>0</v>
      </c>
      <c r="I146" s="46">
        <f t="shared" si="24"/>
        <v>0</v>
      </c>
    </row>
    <row r="147" spans="1:9" ht="13.35" customHeight="1" x14ac:dyDescent="0.2">
      <c r="A147" s="59" t="s">
        <v>209</v>
      </c>
      <c r="B147" s="40" t="s">
        <v>135</v>
      </c>
      <c r="C147" s="47">
        <v>1</v>
      </c>
      <c r="D147" s="46">
        <v>66.069999999999993</v>
      </c>
      <c r="E147" s="46">
        <f t="shared" si="21"/>
        <v>66.069999999999993</v>
      </c>
      <c r="F147" s="46">
        <f t="shared" si="23"/>
        <v>792.83999999999992</v>
      </c>
      <c r="G147" s="46"/>
      <c r="H147" s="46">
        <f t="shared" si="22"/>
        <v>0</v>
      </c>
      <c r="I147" s="46">
        <f t="shared" si="24"/>
        <v>0</v>
      </c>
    </row>
    <row r="148" spans="1:9" ht="13.35" customHeight="1" x14ac:dyDescent="0.2">
      <c r="A148" s="59" t="s">
        <v>201</v>
      </c>
      <c r="B148" s="40" t="s">
        <v>179</v>
      </c>
      <c r="C148" s="40">
        <v>1</v>
      </c>
      <c r="D148" s="46">
        <v>15.71</v>
      </c>
      <c r="E148" s="46">
        <f t="shared" si="21"/>
        <v>15.71</v>
      </c>
      <c r="F148" s="46">
        <f t="shared" si="23"/>
        <v>188.52</v>
      </c>
      <c r="G148" s="46"/>
      <c r="H148" s="46">
        <f t="shared" si="22"/>
        <v>0</v>
      </c>
      <c r="I148" s="46">
        <f t="shared" si="24"/>
        <v>0</v>
      </c>
    </row>
    <row r="149" spans="1:9" ht="13.35" customHeight="1" x14ac:dyDescent="0.2">
      <c r="A149" s="59" t="s">
        <v>214</v>
      </c>
      <c r="B149" s="40" t="s">
        <v>135</v>
      </c>
      <c r="C149" s="40">
        <v>1</v>
      </c>
      <c r="D149" s="46">
        <v>38.04</v>
      </c>
      <c r="E149" s="46">
        <f t="shared" si="21"/>
        <v>38.04</v>
      </c>
      <c r="F149" s="46">
        <f t="shared" si="23"/>
        <v>456.48</v>
      </c>
      <c r="G149" s="46"/>
      <c r="H149" s="46">
        <f t="shared" si="22"/>
        <v>0</v>
      </c>
      <c r="I149" s="46">
        <f t="shared" si="24"/>
        <v>0</v>
      </c>
    </row>
    <row r="150" spans="1:9" ht="13.35" customHeight="1" x14ac:dyDescent="0.2">
      <c r="A150" s="59" t="s">
        <v>215</v>
      </c>
      <c r="B150" s="40" t="s">
        <v>135</v>
      </c>
      <c r="C150" s="40">
        <v>1</v>
      </c>
      <c r="D150" s="46">
        <v>49.07</v>
      </c>
      <c r="E150" s="46">
        <f t="shared" si="21"/>
        <v>49.07</v>
      </c>
      <c r="F150" s="46">
        <f t="shared" si="23"/>
        <v>588.84</v>
      </c>
      <c r="G150" s="46"/>
      <c r="H150" s="46">
        <f t="shared" si="22"/>
        <v>0</v>
      </c>
      <c r="I150" s="46">
        <f t="shared" si="24"/>
        <v>0</v>
      </c>
    </row>
    <row r="151" spans="1:9" ht="13.35" customHeight="1" x14ac:dyDescent="0.2">
      <c r="A151" s="59" t="s">
        <v>216</v>
      </c>
      <c r="B151" s="40" t="s">
        <v>135</v>
      </c>
      <c r="C151" s="40">
        <v>1</v>
      </c>
      <c r="D151" s="46">
        <v>44.25</v>
      </c>
      <c r="E151" s="46">
        <f t="shared" si="21"/>
        <v>44.25</v>
      </c>
      <c r="F151" s="46">
        <f t="shared" si="23"/>
        <v>531</v>
      </c>
      <c r="G151" s="46"/>
      <c r="H151" s="46">
        <f t="shared" si="22"/>
        <v>0</v>
      </c>
      <c r="I151" s="46">
        <f t="shared" si="24"/>
        <v>0</v>
      </c>
    </row>
    <row r="152" spans="1:9" ht="13.35" customHeight="1" x14ac:dyDescent="0.2">
      <c r="A152" s="59" t="s">
        <v>217</v>
      </c>
      <c r="B152" s="40" t="s">
        <v>135</v>
      </c>
      <c r="C152" s="40">
        <v>1</v>
      </c>
      <c r="D152" s="46">
        <v>62.76</v>
      </c>
      <c r="E152" s="46">
        <f t="shared" si="21"/>
        <v>62.76</v>
      </c>
      <c r="F152" s="46">
        <f t="shared" si="23"/>
        <v>753.12</v>
      </c>
      <c r="G152" s="46"/>
      <c r="H152" s="46">
        <f t="shared" si="22"/>
        <v>0</v>
      </c>
      <c r="I152" s="46">
        <f t="shared" si="24"/>
        <v>0</v>
      </c>
    </row>
    <row r="153" spans="1:9" ht="13.35" customHeight="1" x14ac:dyDescent="0.2">
      <c r="A153" s="59" t="s">
        <v>207</v>
      </c>
      <c r="B153" s="40" t="s">
        <v>135</v>
      </c>
      <c r="C153" s="47">
        <v>1</v>
      </c>
      <c r="D153" s="46">
        <v>4.12</v>
      </c>
      <c r="E153" s="46">
        <f t="shared" si="21"/>
        <v>4.12</v>
      </c>
      <c r="F153" s="46">
        <f t="shared" si="23"/>
        <v>49.44</v>
      </c>
      <c r="G153" s="46"/>
      <c r="H153" s="46">
        <f t="shared" si="22"/>
        <v>0</v>
      </c>
      <c r="I153" s="46">
        <f t="shared" si="24"/>
        <v>0</v>
      </c>
    </row>
    <row r="154" spans="1:9" ht="13.35" customHeight="1" x14ac:dyDescent="0.2">
      <c r="A154" s="59" t="s">
        <v>423</v>
      </c>
      <c r="B154" s="40" t="s">
        <v>380</v>
      </c>
      <c r="C154" s="47">
        <v>3</v>
      </c>
      <c r="D154" s="46">
        <v>95.16</v>
      </c>
      <c r="E154" s="46">
        <f t="shared" si="21"/>
        <v>285.48</v>
      </c>
      <c r="F154" s="46">
        <f t="shared" si="23"/>
        <v>3425.76</v>
      </c>
      <c r="G154" s="46"/>
      <c r="H154" s="46">
        <f t="shared" si="22"/>
        <v>0</v>
      </c>
      <c r="I154" s="46">
        <f t="shared" si="24"/>
        <v>0</v>
      </c>
    </row>
    <row r="155" spans="1:9" ht="13.35" customHeight="1" x14ac:dyDescent="0.2">
      <c r="A155" s="59" t="s">
        <v>427</v>
      </c>
      <c r="B155" s="40" t="s">
        <v>380</v>
      </c>
      <c r="C155" s="47">
        <v>3</v>
      </c>
      <c r="D155" s="46">
        <v>76.53</v>
      </c>
      <c r="E155" s="46">
        <f t="shared" si="21"/>
        <v>229.59</v>
      </c>
      <c r="F155" s="46">
        <f t="shared" si="23"/>
        <v>2755.08</v>
      </c>
      <c r="G155" s="46"/>
      <c r="H155" s="46">
        <f t="shared" si="22"/>
        <v>0</v>
      </c>
      <c r="I155" s="46">
        <f t="shared" si="24"/>
        <v>0</v>
      </c>
    </row>
    <row r="156" spans="1:9" ht="25.5" x14ac:dyDescent="0.2">
      <c r="A156" s="59" t="s">
        <v>474</v>
      </c>
      <c r="B156" s="40" t="s">
        <v>179</v>
      </c>
      <c r="C156" s="47">
        <v>45</v>
      </c>
      <c r="D156" s="46">
        <v>32.29</v>
      </c>
      <c r="E156" s="46">
        <f t="shared" si="21"/>
        <v>1453.05</v>
      </c>
      <c r="F156" s="46">
        <f t="shared" si="23"/>
        <v>17436.599999999999</v>
      </c>
      <c r="G156" s="46"/>
      <c r="H156" s="46">
        <f t="shared" si="22"/>
        <v>0</v>
      </c>
      <c r="I156" s="46">
        <f t="shared" si="24"/>
        <v>0</v>
      </c>
    </row>
    <row r="157" spans="1:9" ht="14.25" x14ac:dyDescent="0.2">
      <c r="A157" s="59" t="s">
        <v>381</v>
      </c>
      <c r="B157" s="40" t="s">
        <v>246</v>
      </c>
      <c r="C157" s="47">
        <v>3</v>
      </c>
      <c r="D157" s="46">
        <v>28.93</v>
      </c>
      <c r="E157" s="46">
        <f t="shared" si="21"/>
        <v>86.789999999999992</v>
      </c>
      <c r="F157" s="46">
        <f t="shared" si="23"/>
        <v>1041.48</v>
      </c>
      <c r="G157" s="46"/>
      <c r="H157" s="46">
        <f t="shared" si="22"/>
        <v>0</v>
      </c>
      <c r="I157" s="46">
        <f t="shared" si="24"/>
        <v>0</v>
      </c>
    </row>
    <row r="158" spans="1:9" ht="25.5" x14ac:dyDescent="0.2">
      <c r="A158" s="59" t="s">
        <v>473</v>
      </c>
      <c r="B158" s="40" t="s">
        <v>194</v>
      </c>
      <c r="C158" s="52">
        <v>5</v>
      </c>
      <c r="D158" s="46">
        <v>3.43</v>
      </c>
      <c r="E158" s="46">
        <f t="shared" si="21"/>
        <v>17.150000000000002</v>
      </c>
      <c r="F158" s="46">
        <f t="shared" si="23"/>
        <v>205.8</v>
      </c>
      <c r="G158" s="46"/>
      <c r="H158" s="46">
        <f t="shared" si="22"/>
        <v>0</v>
      </c>
      <c r="I158" s="46">
        <f t="shared" si="24"/>
        <v>0</v>
      </c>
    </row>
    <row r="159" spans="1:9" ht="13.35" customHeight="1" x14ac:dyDescent="0.2">
      <c r="A159" s="59" t="s">
        <v>206</v>
      </c>
      <c r="B159" s="40" t="s">
        <v>135</v>
      </c>
      <c r="C159" s="52">
        <v>5</v>
      </c>
      <c r="D159" s="46">
        <v>1.52</v>
      </c>
      <c r="E159" s="46">
        <f t="shared" si="21"/>
        <v>7.6</v>
      </c>
      <c r="F159" s="46">
        <f t="shared" si="23"/>
        <v>91.199999999999989</v>
      </c>
      <c r="G159" s="46"/>
      <c r="H159" s="46">
        <f t="shared" si="22"/>
        <v>0</v>
      </c>
      <c r="I159" s="46">
        <f t="shared" si="24"/>
        <v>0</v>
      </c>
    </row>
    <row r="160" spans="1:9" ht="13.35" customHeight="1" x14ac:dyDescent="0.2">
      <c r="A160" s="61" t="s">
        <v>426</v>
      </c>
      <c r="B160" s="52" t="s">
        <v>135</v>
      </c>
      <c r="C160" s="52">
        <v>2</v>
      </c>
      <c r="D160" s="46">
        <v>23.83</v>
      </c>
      <c r="E160" s="46">
        <f t="shared" si="21"/>
        <v>47.66</v>
      </c>
      <c r="F160" s="46">
        <f t="shared" si="23"/>
        <v>571.91999999999996</v>
      </c>
      <c r="G160" s="46"/>
      <c r="H160" s="46">
        <f t="shared" si="22"/>
        <v>0</v>
      </c>
      <c r="I160" s="46">
        <f t="shared" si="24"/>
        <v>0</v>
      </c>
    </row>
    <row r="161" spans="1:9" ht="13.35" customHeight="1" x14ac:dyDescent="0.2">
      <c r="A161" s="164" t="s">
        <v>184</v>
      </c>
      <c r="B161" s="164"/>
      <c r="C161" s="164"/>
      <c r="D161" s="165"/>
      <c r="E161" s="53">
        <f>SUM(E135:E160)</f>
        <v>3627.7299999999996</v>
      </c>
      <c r="F161" s="53">
        <f>SUM(F135:F160)</f>
        <v>43532.76</v>
      </c>
      <c r="G161" s="109" t="s">
        <v>91</v>
      </c>
      <c r="H161" s="44">
        <f>SUM(H135:H160)</f>
        <v>0</v>
      </c>
      <c r="I161" s="44">
        <f t="shared" si="24"/>
        <v>0</v>
      </c>
    </row>
    <row r="162" spans="1:9" ht="13.35" customHeight="1" x14ac:dyDescent="0.2">
      <c r="A162" s="5"/>
      <c r="B162" s="5"/>
      <c r="C162" s="5"/>
      <c r="D162" s="5"/>
      <c r="E162" s="5"/>
      <c r="F162" s="5"/>
    </row>
    <row r="163" spans="1:9" ht="13.35" customHeight="1" x14ac:dyDescent="0.2">
      <c r="A163" s="5"/>
      <c r="B163" s="5"/>
      <c r="C163" s="5"/>
      <c r="D163" s="5"/>
      <c r="E163" s="5"/>
      <c r="F163" s="5"/>
    </row>
    <row r="164" spans="1:9" ht="13.35" customHeight="1" x14ac:dyDescent="0.2">
      <c r="A164" s="154" t="s">
        <v>460</v>
      </c>
      <c r="B164" s="155"/>
      <c r="C164" s="155"/>
      <c r="D164" s="155"/>
      <c r="E164" s="155"/>
      <c r="F164" s="156"/>
      <c r="G164" s="146" t="s">
        <v>476</v>
      </c>
      <c r="H164" s="146"/>
      <c r="I164" s="146"/>
    </row>
    <row r="165" spans="1:9" ht="13.35" customHeight="1" x14ac:dyDescent="0.2">
      <c r="A165" s="157" t="s">
        <v>114</v>
      </c>
      <c r="B165" s="157" t="s">
        <v>135</v>
      </c>
      <c r="C165" s="157" t="s">
        <v>136</v>
      </c>
      <c r="D165" s="157" t="s">
        <v>475</v>
      </c>
      <c r="E165" s="114" t="s">
        <v>137</v>
      </c>
      <c r="F165" s="114"/>
      <c r="G165" s="147" t="s">
        <v>477</v>
      </c>
      <c r="H165" s="149" t="s">
        <v>137</v>
      </c>
      <c r="I165" s="150"/>
    </row>
    <row r="166" spans="1:9" ht="13.35" customHeight="1" x14ac:dyDescent="0.2">
      <c r="A166" s="158"/>
      <c r="B166" s="158"/>
      <c r="C166" s="158"/>
      <c r="D166" s="158"/>
      <c r="E166" s="41" t="s">
        <v>139</v>
      </c>
      <c r="F166" s="41" t="s">
        <v>138</v>
      </c>
      <c r="G166" s="148"/>
      <c r="H166" s="110" t="s">
        <v>139</v>
      </c>
      <c r="I166" s="110" t="s">
        <v>138</v>
      </c>
    </row>
    <row r="167" spans="1:9" ht="13.35" customHeight="1" x14ac:dyDescent="0.2">
      <c r="A167" s="59" t="s">
        <v>205</v>
      </c>
      <c r="B167" s="40" t="s">
        <v>135</v>
      </c>
      <c r="C167" s="47">
        <v>1</v>
      </c>
      <c r="D167" s="46">
        <v>160.07</v>
      </c>
      <c r="E167" s="46">
        <f t="shared" ref="E167:E184" si="25">D167*C167</f>
        <v>160.07</v>
      </c>
      <c r="F167" s="46">
        <f>E167/12</f>
        <v>13.339166666666666</v>
      </c>
      <c r="G167" s="46"/>
      <c r="H167" s="46">
        <f>G167*C167</f>
        <v>0</v>
      </c>
      <c r="I167" s="46">
        <f>H167/12</f>
        <v>0</v>
      </c>
    </row>
    <row r="168" spans="1:9" ht="13.35" customHeight="1" x14ac:dyDescent="0.2">
      <c r="A168" s="59" t="s">
        <v>204</v>
      </c>
      <c r="B168" s="40" t="s">
        <v>135</v>
      </c>
      <c r="C168" s="40">
        <v>12</v>
      </c>
      <c r="D168" s="46">
        <v>39.36</v>
      </c>
      <c r="E168" s="46">
        <f t="shared" si="25"/>
        <v>472.32</v>
      </c>
      <c r="F168" s="46">
        <f t="shared" ref="F168:F184" si="26">E168/12</f>
        <v>39.36</v>
      </c>
      <c r="G168" s="46"/>
      <c r="H168" s="46">
        <f t="shared" ref="H168:H184" si="27">G168*C168</f>
        <v>0</v>
      </c>
      <c r="I168" s="46">
        <f t="shared" ref="I168:I185" si="28">H168/12</f>
        <v>0</v>
      </c>
    </row>
    <row r="169" spans="1:9" ht="13.35" customHeight="1" x14ac:dyDescent="0.2">
      <c r="A169" s="59" t="s">
        <v>221</v>
      </c>
      <c r="B169" s="40" t="s">
        <v>135</v>
      </c>
      <c r="C169" s="40">
        <v>2</v>
      </c>
      <c r="D169" s="46">
        <v>16.010000000000002</v>
      </c>
      <c r="E169" s="46">
        <f t="shared" si="25"/>
        <v>32.020000000000003</v>
      </c>
      <c r="F169" s="46">
        <f t="shared" si="26"/>
        <v>2.6683333333333334</v>
      </c>
      <c r="G169" s="46"/>
      <c r="H169" s="46">
        <f t="shared" si="27"/>
        <v>0</v>
      </c>
      <c r="I169" s="46">
        <f t="shared" si="28"/>
        <v>0</v>
      </c>
    </row>
    <row r="170" spans="1:9" ht="13.35" customHeight="1" x14ac:dyDescent="0.2">
      <c r="A170" s="59" t="s">
        <v>222</v>
      </c>
      <c r="B170" s="40" t="s">
        <v>135</v>
      </c>
      <c r="C170" s="40">
        <v>4</v>
      </c>
      <c r="D170" s="46">
        <v>12.87</v>
      </c>
      <c r="E170" s="46">
        <f t="shared" si="25"/>
        <v>51.48</v>
      </c>
      <c r="F170" s="46">
        <f t="shared" si="26"/>
        <v>4.29</v>
      </c>
      <c r="G170" s="46"/>
      <c r="H170" s="46">
        <f t="shared" si="27"/>
        <v>0</v>
      </c>
      <c r="I170" s="46">
        <f t="shared" si="28"/>
        <v>0</v>
      </c>
    </row>
    <row r="171" spans="1:9" ht="13.35" customHeight="1" x14ac:dyDescent="0.2">
      <c r="A171" s="59" t="s">
        <v>224</v>
      </c>
      <c r="B171" s="40" t="s">
        <v>135</v>
      </c>
      <c r="C171" s="52">
        <v>2</v>
      </c>
      <c r="D171" s="46">
        <v>35.01</v>
      </c>
      <c r="E171" s="46">
        <f t="shared" si="25"/>
        <v>70.02</v>
      </c>
      <c r="F171" s="46">
        <f t="shared" si="26"/>
        <v>5.835</v>
      </c>
      <c r="G171" s="46"/>
      <c r="H171" s="46">
        <f t="shared" si="27"/>
        <v>0</v>
      </c>
      <c r="I171" s="46">
        <f t="shared" si="28"/>
        <v>0</v>
      </c>
    </row>
    <row r="172" spans="1:9" ht="13.35" customHeight="1" x14ac:dyDescent="0.2">
      <c r="A172" s="59" t="s">
        <v>225</v>
      </c>
      <c r="B172" s="40" t="s">
        <v>135</v>
      </c>
      <c r="C172" s="52">
        <v>2</v>
      </c>
      <c r="D172" s="46">
        <v>51.08</v>
      </c>
      <c r="E172" s="46">
        <f t="shared" si="25"/>
        <v>102.16</v>
      </c>
      <c r="F172" s="46">
        <f t="shared" si="26"/>
        <v>8.5133333333333336</v>
      </c>
      <c r="G172" s="46"/>
      <c r="H172" s="46">
        <f t="shared" si="27"/>
        <v>0</v>
      </c>
      <c r="I172" s="46">
        <f t="shared" si="28"/>
        <v>0</v>
      </c>
    </row>
    <row r="173" spans="1:9" ht="13.35" customHeight="1" x14ac:dyDescent="0.2">
      <c r="A173" s="59" t="s">
        <v>223</v>
      </c>
      <c r="B173" s="40" t="s">
        <v>135</v>
      </c>
      <c r="C173" s="40">
        <v>100</v>
      </c>
      <c r="D173" s="46">
        <v>1.21</v>
      </c>
      <c r="E173" s="46">
        <f t="shared" si="25"/>
        <v>121</v>
      </c>
      <c r="F173" s="46">
        <f t="shared" si="26"/>
        <v>10.083333333333334</v>
      </c>
      <c r="G173" s="46"/>
      <c r="H173" s="46">
        <f t="shared" si="27"/>
        <v>0</v>
      </c>
      <c r="I173" s="46">
        <f t="shared" si="28"/>
        <v>0</v>
      </c>
    </row>
    <row r="174" spans="1:9" ht="13.35" customHeight="1" x14ac:dyDescent="0.2">
      <c r="A174" s="59" t="s">
        <v>189</v>
      </c>
      <c r="B174" s="40" t="s">
        <v>135</v>
      </c>
      <c r="C174" s="52">
        <v>6</v>
      </c>
      <c r="D174" s="46">
        <v>24.08</v>
      </c>
      <c r="E174" s="46">
        <f t="shared" si="25"/>
        <v>144.47999999999999</v>
      </c>
      <c r="F174" s="46">
        <f t="shared" si="26"/>
        <v>12.04</v>
      </c>
      <c r="G174" s="46"/>
      <c r="H174" s="46">
        <f t="shared" si="27"/>
        <v>0</v>
      </c>
      <c r="I174" s="46">
        <f t="shared" si="28"/>
        <v>0</v>
      </c>
    </row>
    <row r="175" spans="1:9" ht="13.35" customHeight="1" x14ac:dyDescent="0.2">
      <c r="A175" s="59" t="s">
        <v>226</v>
      </c>
      <c r="B175" s="40" t="s">
        <v>135</v>
      </c>
      <c r="C175" s="40">
        <v>4</v>
      </c>
      <c r="D175" s="46">
        <v>30.47</v>
      </c>
      <c r="E175" s="46">
        <f t="shared" si="25"/>
        <v>121.88</v>
      </c>
      <c r="F175" s="46">
        <f t="shared" si="26"/>
        <v>10.156666666666666</v>
      </c>
      <c r="G175" s="46"/>
      <c r="H175" s="46">
        <f t="shared" si="27"/>
        <v>0</v>
      </c>
      <c r="I175" s="46">
        <f t="shared" si="28"/>
        <v>0</v>
      </c>
    </row>
    <row r="176" spans="1:9" ht="13.35" customHeight="1" x14ac:dyDescent="0.2">
      <c r="A176" s="59" t="s">
        <v>227</v>
      </c>
      <c r="B176" s="40" t="s">
        <v>135</v>
      </c>
      <c r="C176" s="40">
        <v>2</v>
      </c>
      <c r="D176" s="46">
        <v>81.430000000000007</v>
      </c>
      <c r="E176" s="46">
        <f t="shared" si="25"/>
        <v>162.86000000000001</v>
      </c>
      <c r="F176" s="46">
        <f t="shared" si="26"/>
        <v>13.571666666666667</v>
      </c>
      <c r="G176" s="46"/>
      <c r="H176" s="46">
        <f t="shared" si="27"/>
        <v>0</v>
      </c>
      <c r="I176" s="46">
        <f t="shared" si="28"/>
        <v>0</v>
      </c>
    </row>
    <row r="177" spans="1:9" ht="13.35" customHeight="1" x14ac:dyDescent="0.2">
      <c r="A177" s="59" t="s">
        <v>229</v>
      </c>
      <c r="B177" s="40" t="s">
        <v>135</v>
      </c>
      <c r="C177" s="52">
        <v>12</v>
      </c>
      <c r="D177" s="46">
        <v>18.079999999999998</v>
      </c>
      <c r="E177" s="46">
        <f t="shared" si="25"/>
        <v>216.95999999999998</v>
      </c>
      <c r="F177" s="46">
        <f t="shared" si="26"/>
        <v>18.079999999999998</v>
      </c>
      <c r="G177" s="46"/>
      <c r="H177" s="46">
        <f t="shared" si="27"/>
        <v>0</v>
      </c>
      <c r="I177" s="46">
        <f t="shared" si="28"/>
        <v>0</v>
      </c>
    </row>
    <row r="178" spans="1:9" ht="13.35" customHeight="1" x14ac:dyDescent="0.2">
      <c r="A178" s="59" t="s">
        <v>228</v>
      </c>
      <c r="B178" s="40" t="s">
        <v>135</v>
      </c>
      <c r="C178" s="40">
        <v>2</v>
      </c>
      <c r="D178" s="46">
        <v>65.209999999999994</v>
      </c>
      <c r="E178" s="46">
        <f t="shared" si="25"/>
        <v>130.41999999999999</v>
      </c>
      <c r="F178" s="46">
        <f t="shared" si="26"/>
        <v>10.868333333333332</v>
      </c>
      <c r="G178" s="46"/>
      <c r="H178" s="46">
        <f t="shared" si="27"/>
        <v>0</v>
      </c>
      <c r="I178" s="46">
        <f t="shared" si="28"/>
        <v>0</v>
      </c>
    </row>
    <row r="179" spans="1:9" ht="13.35" customHeight="1" x14ac:dyDescent="0.2">
      <c r="A179" s="59" t="s">
        <v>220</v>
      </c>
      <c r="B179" s="40" t="s">
        <v>135</v>
      </c>
      <c r="C179" s="52">
        <v>6</v>
      </c>
      <c r="D179" s="46">
        <v>22.77</v>
      </c>
      <c r="E179" s="46">
        <f t="shared" si="25"/>
        <v>136.62</v>
      </c>
      <c r="F179" s="46">
        <f t="shared" si="26"/>
        <v>11.385</v>
      </c>
      <c r="G179" s="46"/>
      <c r="H179" s="46">
        <f t="shared" si="27"/>
        <v>0</v>
      </c>
      <c r="I179" s="46">
        <f t="shared" si="28"/>
        <v>0</v>
      </c>
    </row>
    <row r="180" spans="1:9" ht="13.35" customHeight="1" x14ac:dyDescent="0.2">
      <c r="A180" s="59" t="s">
        <v>219</v>
      </c>
      <c r="B180" s="40" t="s">
        <v>135</v>
      </c>
      <c r="C180" s="40">
        <v>10</v>
      </c>
      <c r="D180" s="46">
        <v>46.47</v>
      </c>
      <c r="E180" s="46">
        <f t="shared" si="25"/>
        <v>464.7</v>
      </c>
      <c r="F180" s="46">
        <f t="shared" si="26"/>
        <v>38.725000000000001</v>
      </c>
      <c r="G180" s="46"/>
      <c r="H180" s="46">
        <f t="shared" si="27"/>
        <v>0</v>
      </c>
      <c r="I180" s="46">
        <f t="shared" si="28"/>
        <v>0</v>
      </c>
    </row>
    <row r="181" spans="1:9" ht="13.35" customHeight="1" x14ac:dyDescent="0.2">
      <c r="A181" s="59" t="s">
        <v>218</v>
      </c>
      <c r="B181" s="40" t="s">
        <v>135</v>
      </c>
      <c r="C181" s="40">
        <v>6</v>
      </c>
      <c r="D181" s="46">
        <v>44.11</v>
      </c>
      <c r="E181" s="46">
        <f t="shared" si="25"/>
        <v>264.65999999999997</v>
      </c>
      <c r="F181" s="46">
        <f t="shared" si="26"/>
        <v>22.054999999999996</v>
      </c>
      <c r="G181" s="46"/>
      <c r="H181" s="46">
        <f t="shared" si="27"/>
        <v>0</v>
      </c>
      <c r="I181" s="46">
        <f t="shared" si="28"/>
        <v>0</v>
      </c>
    </row>
    <row r="182" spans="1:9" ht="13.35" customHeight="1" x14ac:dyDescent="0.2">
      <c r="A182" s="59" t="s">
        <v>346</v>
      </c>
      <c r="B182" s="40" t="s">
        <v>135</v>
      </c>
      <c r="C182" s="40">
        <v>10</v>
      </c>
      <c r="D182" s="46">
        <v>8.65</v>
      </c>
      <c r="E182" s="46">
        <f t="shared" si="25"/>
        <v>86.5</v>
      </c>
      <c r="F182" s="46">
        <f t="shared" si="26"/>
        <v>7.208333333333333</v>
      </c>
      <c r="G182" s="46"/>
      <c r="H182" s="46">
        <f t="shared" si="27"/>
        <v>0</v>
      </c>
      <c r="I182" s="46">
        <f t="shared" si="28"/>
        <v>0</v>
      </c>
    </row>
    <row r="183" spans="1:9" ht="13.35" customHeight="1" x14ac:dyDescent="0.2">
      <c r="A183" s="59" t="s">
        <v>347</v>
      </c>
      <c r="B183" s="40" t="s">
        <v>135</v>
      </c>
      <c r="C183" s="40">
        <v>4</v>
      </c>
      <c r="D183" s="46">
        <v>152.19999999999999</v>
      </c>
      <c r="E183" s="46">
        <f t="shared" si="25"/>
        <v>608.79999999999995</v>
      </c>
      <c r="F183" s="46">
        <f t="shared" si="26"/>
        <v>50.733333333333327</v>
      </c>
      <c r="G183" s="46"/>
      <c r="H183" s="46">
        <f t="shared" si="27"/>
        <v>0</v>
      </c>
      <c r="I183" s="46">
        <f t="shared" si="28"/>
        <v>0</v>
      </c>
    </row>
    <row r="184" spans="1:9" ht="13.35" customHeight="1" x14ac:dyDescent="0.2">
      <c r="A184" s="59" t="s">
        <v>339</v>
      </c>
      <c r="B184" s="40" t="s">
        <v>135</v>
      </c>
      <c r="C184" s="40">
        <v>1</v>
      </c>
      <c r="D184" s="46">
        <v>102.66</v>
      </c>
      <c r="E184" s="46">
        <f t="shared" si="25"/>
        <v>102.66</v>
      </c>
      <c r="F184" s="46">
        <f t="shared" si="26"/>
        <v>8.5549999999999997</v>
      </c>
      <c r="G184" s="46"/>
      <c r="H184" s="46">
        <f t="shared" si="27"/>
        <v>0</v>
      </c>
      <c r="I184" s="46">
        <f t="shared" si="28"/>
        <v>0</v>
      </c>
    </row>
    <row r="185" spans="1:9" ht="13.35" customHeight="1" x14ac:dyDescent="0.2">
      <c r="A185" s="169" t="s">
        <v>184</v>
      </c>
      <c r="B185" s="164"/>
      <c r="C185" s="164"/>
      <c r="D185" s="165"/>
      <c r="E185" s="53">
        <f>SUM(E167:E184)</f>
        <v>3449.6099999999997</v>
      </c>
      <c r="F185" s="53">
        <f>SUM(F167:F184)</f>
        <v>287.46750000000003</v>
      </c>
      <c r="G185" s="109" t="s">
        <v>91</v>
      </c>
      <c r="H185" s="44">
        <f>SUM(H167:H184)</f>
        <v>0</v>
      </c>
      <c r="I185" s="44">
        <f t="shared" si="28"/>
        <v>0</v>
      </c>
    </row>
    <row r="188" spans="1:9" ht="13.35" customHeight="1" x14ac:dyDescent="0.2">
      <c r="A188" s="154" t="s">
        <v>457</v>
      </c>
      <c r="B188" s="155"/>
      <c r="C188" s="155"/>
      <c r="D188" s="155"/>
      <c r="E188" s="155"/>
      <c r="F188" s="156"/>
      <c r="G188" s="146" t="s">
        <v>476</v>
      </c>
      <c r="H188" s="146"/>
      <c r="I188" s="146"/>
    </row>
    <row r="189" spans="1:9" ht="13.35" customHeight="1" x14ac:dyDescent="0.2">
      <c r="A189" s="157" t="s">
        <v>114</v>
      </c>
      <c r="B189" s="157" t="s">
        <v>135</v>
      </c>
      <c r="C189" s="157" t="s">
        <v>136</v>
      </c>
      <c r="D189" s="157" t="s">
        <v>475</v>
      </c>
      <c r="E189" s="114" t="s">
        <v>137</v>
      </c>
      <c r="F189" s="114"/>
      <c r="G189" s="147" t="s">
        <v>477</v>
      </c>
      <c r="H189" s="149" t="s">
        <v>137</v>
      </c>
      <c r="I189" s="150"/>
    </row>
    <row r="190" spans="1:9" ht="13.35" customHeight="1" x14ac:dyDescent="0.2">
      <c r="A190" s="158"/>
      <c r="B190" s="158"/>
      <c r="C190" s="158"/>
      <c r="D190" s="158"/>
      <c r="E190" s="41" t="s">
        <v>139</v>
      </c>
      <c r="F190" s="41" t="s">
        <v>138</v>
      </c>
      <c r="G190" s="148"/>
      <c r="H190" s="110" t="s">
        <v>139</v>
      </c>
      <c r="I190" s="110" t="s">
        <v>138</v>
      </c>
    </row>
    <row r="191" spans="1:9" ht="13.35" customHeight="1" x14ac:dyDescent="0.2">
      <c r="A191" s="102" t="s">
        <v>140</v>
      </c>
      <c r="B191" s="40" t="s">
        <v>135</v>
      </c>
      <c r="C191" s="40">
        <v>2</v>
      </c>
      <c r="D191" s="46">
        <v>71.430000000000007</v>
      </c>
      <c r="E191" s="46">
        <f>D191*C191</f>
        <v>142.86000000000001</v>
      </c>
      <c r="F191" s="46">
        <f>E191/12</f>
        <v>11.905000000000001</v>
      </c>
      <c r="G191" s="46"/>
      <c r="H191" s="46">
        <f>G191*C191</f>
        <v>0</v>
      </c>
      <c r="I191" s="46">
        <f>H191/12</f>
        <v>0</v>
      </c>
    </row>
    <row r="192" spans="1:9" ht="13.35" customHeight="1" x14ac:dyDescent="0.2">
      <c r="A192" s="102" t="s">
        <v>141</v>
      </c>
      <c r="B192" s="40" t="s">
        <v>135</v>
      </c>
      <c r="C192" s="40">
        <v>2</v>
      </c>
      <c r="D192" s="46">
        <v>75.73</v>
      </c>
      <c r="E192" s="46">
        <f t="shared" ref="E192:E232" si="29">D192*C192</f>
        <v>151.46</v>
      </c>
      <c r="F192" s="46">
        <f t="shared" ref="F192:F230" si="30">E192/12</f>
        <v>12.621666666666668</v>
      </c>
      <c r="G192" s="46"/>
      <c r="H192" s="46">
        <f t="shared" ref="H192:H232" si="31">G192*C192</f>
        <v>0</v>
      </c>
      <c r="I192" s="46">
        <f t="shared" ref="I192:I230" si="32">H192/12</f>
        <v>0</v>
      </c>
    </row>
    <row r="193" spans="1:9" ht="13.35" customHeight="1" x14ac:dyDescent="0.2">
      <c r="A193" s="102" t="s">
        <v>142</v>
      </c>
      <c r="B193" s="40" t="s">
        <v>135</v>
      </c>
      <c r="C193" s="40">
        <v>1</v>
      </c>
      <c r="D193" s="46">
        <v>106.77</v>
      </c>
      <c r="E193" s="46">
        <f t="shared" si="29"/>
        <v>106.77</v>
      </c>
      <c r="F193" s="46">
        <f t="shared" si="30"/>
        <v>8.8974999999999991</v>
      </c>
      <c r="G193" s="46"/>
      <c r="H193" s="46">
        <f t="shared" si="31"/>
        <v>0</v>
      </c>
      <c r="I193" s="46">
        <f t="shared" si="32"/>
        <v>0</v>
      </c>
    </row>
    <row r="194" spans="1:9" ht="13.35" customHeight="1" x14ac:dyDescent="0.2">
      <c r="A194" s="102" t="s">
        <v>143</v>
      </c>
      <c r="B194" s="40" t="s">
        <v>135</v>
      </c>
      <c r="C194" s="40">
        <v>1</v>
      </c>
      <c r="D194" s="46">
        <v>99.47</v>
      </c>
      <c r="E194" s="46">
        <f t="shared" si="29"/>
        <v>99.47</v>
      </c>
      <c r="F194" s="46">
        <f t="shared" si="30"/>
        <v>8.2891666666666666</v>
      </c>
      <c r="G194" s="46"/>
      <c r="H194" s="46">
        <f t="shared" si="31"/>
        <v>0</v>
      </c>
      <c r="I194" s="46">
        <f t="shared" si="32"/>
        <v>0</v>
      </c>
    </row>
    <row r="195" spans="1:9" ht="13.35" customHeight="1" x14ac:dyDescent="0.2">
      <c r="A195" s="102" t="s">
        <v>144</v>
      </c>
      <c r="B195" s="40" t="s">
        <v>135</v>
      </c>
      <c r="C195" s="40">
        <v>1</v>
      </c>
      <c r="D195" s="46">
        <v>95.43</v>
      </c>
      <c r="E195" s="46">
        <f t="shared" si="29"/>
        <v>95.43</v>
      </c>
      <c r="F195" s="46">
        <f t="shared" si="30"/>
        <v>7.9525000000000006</v>
      </c>
      <c r="G195" s="46"/>
      <c r="H195" s="46">
        <f t="shared" si="31"/>
        <v>0</v>
      </c>
      <c r="I195" s="46">
        <f t="shared" si="32"/>
        <v>0</v>
      </c>
    </row>
    <row r="196" spans="1:9" ht="13.35" customHeight="1" x14ac:dyDescent="0.2">
      <c r="A196" s="102" t="s">
        <v>145</v>
      </c>
      <c r="B196" s="40" t="s">
        <v>135</v>
      </c>
      <c r="C196" s="40">
        <v>2</v>
      </c>
      <c r="D196" s="46">
        <v>60.39</v>
      </c>
      <c r="E196" s="46">
        <f t="shared" si="29"/>
        <v>120.78</v>
      </c>
      <c r="F196" s="46">
        <f t="shared" si="30"/>
        <v>10.065</v>
      </c>
      <c r="G196" s="46"/>
      <c r="H196" s="46">
        <f t="shared" si="31"/>
        <v>0</v>
      </c>
      <c r="I196" s="46">
        <f t="shared" si="32"/>
        <v>0</v>
      </c>
    </row>
    <row r="197" spans="1:9" ht="13.35" customHeight="1" x14ac:dyDescent="0.2">
      <c r="A197" s="102" t="s">
        <v>146</v>
      </c>
      <c r="B197" s="40" t="s">
        <v>135</v>
      </c>
      <c r="C197" s="40">
        <v>1</v>
      </c>
      <c r="D197" s="46">
        <v>56.62</v>
      </c>
      <c r="E197" s="46">
        <f t="shared" si="29"/>
        <v>56.62</v>
      </c>
      <c r="F197" s="46">
        <f t="shared" si="30"/>
        <v>4.7183333333333328</v>
      </c>
      <c r="G197" s="46"/>
      <c r="H197" s="46">
        <f t="shared" si="31"/>
        <v>0</v>
      </c>
      <c r="I197" s="46">
        <f t="shared" si="32"/>
        <v>0</v>
      </c>
    </row>
    <row r="198" spans="1:9" ht="13.35" customHeight="1" x14ac:dyDescent="0.2">
      <c r="A198" s="102" t="s">
        <v>147</v>
      </c>
      <c r="B198" s="40" t="s">
        <v>135</v>
      </c>
      <c r="C198" s="40">
        <v>1</v>
      </c>
      <c r="D198" s="46">
        <v>42.36</v>
      </c>
      <c r="E198" s="46">
        <f t="shared" si="29"/>
        <v>42.36</v>
      </c>
      <c r="F198" s="46">
        <f t="shared" si="30"/>
        <v>3.53</v>
      </c>
      <c r="G198" s="46"/>
      <c r="H198" s="46">
        <f t="shared" si="31"/>
        <v>0</v>
      </c>
      <c r="I198" s="46">
        <f t="shared" si="32"/>
        <v>0</v>
      </c>
    </row>
    <row r="199" spans="1:9" ht="13.35" customHeight="1" x14ac:dyDescent="0.2">
      <c r="A199" s="102" t="s">
        <v>148</v>
      </c>
      <c r="B199" s="40" t="s">
        <v>135</v>
      </c>
      <c r="C199" s="40">
        <v>2</v>
      </c>
      <c r="D199" s="46">
        <v>40.18</v>
      </c>
      <c r="E199" s="46">
        <f t="shared" si="29"/>
        <v>80.36</v>
      </c>
      <c r="F199" s="46">
        <f t="shared" si="30"/>
        <v>6.6966666666666663</v>
      </c>
      <c r="G199" s="46"/>
      <c r="H199" s="46">
        <f t="shared" si="31"/>
        <v>0</v>
      </c>
      <c r="I199" s="46">
        <f t="shared" si="32"/>
        <v>0</v>
      </c>
    </row>
    <row r="200" spans="1:9" ht="13.35" customHeight="1" x14ac:dyDescent="0.2">
      <c r="A200" s="102" t="s">
        <v>149</v>
      </c>
      <c r="B200" s="40" t="s">
        <v>135</v>
      </c>
      <c r="C200" s="40">
        <v>2</v>
      </c>
      <c r="D200" s="46">
        <v>60.51</v>
      </c>
      <c r="E200" s="46">
        <f t="shared" si="29"/>
        <v>121.02</v>
      </c>
      <c r="F200" s="46">
        <f t="shared" si="30"/>
        <v>10.084999999999999</v>
      </c>
      <c r="G200" s="46"/>
      <c r="H200" s="46">
        <f t="shared" si="31"/>
        <v>0</v>
      </c>
      <c r="I200" s="46">
        <f t="shared" si="32"/>
        <v>0</v>
      </c>
    </row>
    <row r="201" spans="1:9" ht="13.35" customHeight="1" x14ac:dyDescent="0.2">
      <c r="A201" s="102" t="s">
        <v>150</v>
      </c>
      <c r="B201" s="40" t="s">
        <v>135</v>
      </c>
      <c r="C201" s="40">
        <v>2</v>
      </c>
      <c r="D201" s="46">
        <v>36.76</v>
      </c>
      <c r="E201" s="46">
        <f t="shared" si="29"/>
        <v>73.52</v>
      </c>
      <c r="F201" s="46">
        <f t="shared" si="30"/>
        <v>6.126666666666666</v>
      </c>
      <c r="G201" s="46"/>
      <c r="H201" s="46">
        <f t="shared" si="31"/>
        <v>0</v>
      </c>
      <c r="I201" s="46">
        <f t="shared" si="32"/>
        <v>0</v>
      </c>
    </row>
    <row r="202" spans="1:9" ht="13.35" customHeight="1" x14ac:dyDescent="0.2">
      <c r="A202" s="102" t="s">
        <v>151</v>
      </c>
      <c r="B202" s="40" t="s">
        <v>135</v>
      </c>
      <c r="C202" s="40">
        <v>2</v>
      </c>
      <c r="D202" s="46">
        <v>59.91</v>
      </c>
      <c r="E202" s="46">
        <f t="shared" si="29"/>
        <v>119.82</v>
      </c>
      <c r="F202" s="46">
        <f t="shared" si="30"/>
        <v>9.9849999999999994</v>
      </c>
      <c r="G202" s="46"/>
      <c r="H202" s="46">
        <f t="shared" si="31"/>
        <v>0</v>
      </c>
      <c r="I202" s="46">
        <f t="shared" si="32"/>
        <v>0</v>
      </c>
    </row>
    <row r="203" spans="1:9" ht="13.35" customHeight="1" x14ac:dyDescent="0.2">
      <c r="A203" s="102" t="s">
        <v>152</v>
      </c>
      <c r="B203" s="40" t="s">
        <v>135</v>
      </c>
      <c r="C203" s="40">
        <v>2</v>
      </c>
      <c r="D203" s="46">
        <v>30.62</v>
      </c>
      <c r="E203" s="46">
        <f t="shared" si="29"/>
        <v>61.24</v>
      </c>
      <c r="F203" s="46">
        <f t="shared" si="30"/>
        <v>5.1033333333333335</v>
      </c>
      <c r="G203" s="46"/>
      <c r="H203" s="46">
        <f t="shared" si="31"/>
        <v>0</v>
      </c>
      <c r="I203" s="46">
        <f t="shared" si="32"/>
        <v>0</v>
      </c>
    </row>
    <row r="204" spans="1:9" ht="13.35" customHeight="1" x14ac:dyDescent="0.2">
      <c r="A204" s="102" t="s">
        <v>153</v>
      </c>
      <c r="B204" s="40" t="s">
        <v>135</v>
      </c>
      <c r="C204" s="40">
        <v>2</v>
      </c>
      <c r="D204" s="46">
        <v>70.45</v>
      </c>
      <c r="E204" s="46">
        <f t="shared" si="29"/>
        <v>140.9</v>
      </c>
      <c r="F204" s="46">
        <f t="shared" si="30"/>
        <v>11.741666666666667</v>
      </c>
      <c r="G204" s="46"/>
      <c r="H204" s="46">
        <f t="shared" si="31"/>
        <v>0</v>
      </c>
      <c r="I204" s="46">
        <f t="shared" si="32"/>
        <v>0</v>
      </c>
    </row>
    <row r="205" spans="1:9" ht="13.35" customHeight="1" x14ac:dyDescent="0.2">
      <c r="A205" s="102" t="s">
        <v>154</v>
      </c>
      <c r="B205" s="40" t="s">
        <v>135</v>
      </c>
      <c r="C205" s="40">
        <v>2</v>
      </c>
      <c r="D205" s="46">
        <v>31.13</v>
      </c>
      <c r="E205" s="46">
        <f t="shared" si="29"/>
        <v>62.26</v>
      </c>
      <c r="F205" s="46">
        <f t="shared" si="30"/>
        <v>5.1883333333333335</v>
      </c>
      <c r="G205" s="46"/>
      <c r="H205" s="46">
        <f t="shared" si="31"/>
        <v>0</v>
      </c>
      <c r="I205" s="46">
        <f t="shared" si="32"/>
        <v>0</v>
      </c>
    </row>
    <row r="206" spans="1:9" ht="13.35" customHeight="1" x14ac:dyDescent="0.2">
      <c r="A206" s="102" t="s">
        <v>155</v>
      </c>
      <c r="B206" s="40" t="s">
        <v>135</v>
      </c>
      <c r="C206" s="40">
        <v>2</v>
      </c>
      <c r="D206" s="46">
        <v>29.65</v>
      </c>
      <c r="E206" s="46">
        <f t="shared" si="29"/>
        <v>59.3</v>
      </c>
      <c r="F206" s="46">
        <f t="shared" si="30"/>
        <v>4.9416666666666664</v>
      </c>
      <c r="G206" s="46"/>
      <c r="H206" s="46">
        <f t="shared" si="31"/>
        <v>0</v>
      </c>
      <c r="I206" s="46">
        <f t="shared" si="32"/>
        <v>0</v>
      </c>
    </row>
    <row r="207" spans="1:9" ht="13.35" customHeight="1" x14ac:dyDescent="0.2">
      <c r="A207" s="102" t="s">
        <v>156</v>
      </c>
      <c r="B207" s="40" t="s">
        <v>135</v>
      </c>
      <c r="C207" s="40">
        <v>2</v>
      </c>
      <c r="D207" s="46">
        <v>28.09</v>
      </c>
      <c r="E207" s="46">
        <f t="shared" si="29"/>
        <v>56.18</v>
      </c>
      <c r="F207" s="46">
        <f t="shared" si="30"/>
        <v>4.6816666666666666</v>
      </c>
      <c r="G207" s="46"/>
      <c r="H207" s="46">
        <f t="shared" si="31"/>
        <v>0</v>
      </c>
      <c r="I207" s="46">
        <f t="shared" si="32"/>
        <v>0</v>
      </c>
    </row>
    <row r="208" spans="1:9" ht="13.35" customHeight="1" x14ac:dyDescent="0.2">
      <c r="A208" s="102" t="s">
        <v>157</v>
      </c>
      <c r="B208" s="40" t="s">
        <v>135</v>
      </c>
      <c r="C208" s="40">
        <v>2</v>
      </c>
      <c r="D208" s="46">
        <v>395</v>
      </c>
      <c r="E208" s="46">
        <f t="shared" si="29"/>
        <v>790</v>
      </c>
      <c r="F208" s="46">
        <f t="shared" si="30"/>
        <v>65.833333333333329</v>
      </c>
      <c r="G208" s="46"/>
      <c r="H208" s="46">
        <f t="shared" si="31"/>
        <v>0</v>
      </c>
      <c r="I208" s="46">
        <f t="shared" si="32"/>
        <v>0</v>
      </c>
    </row>
    <row r="209" spans="1:9" ht="13.35" customHeight="1" x14ac:dyDescent="0.2">
      <c r="A209" s="102" t="s">
        <v>158</v>
      </c>
      <c r="B209" s="40" t="s">
        <v>135</v>
      </c>
      <c r="C209" s="40">
        <v>2</v>
      </c>
      <c r="D209" s="46">
        <v>41.63</v>
      </c>
      <c r="E209" s="46">
        <f t="shared" si="29"/>
        <v>83.26</v>
      </c>
      <c r="F209" s="46">
        <f t="shared" si="30"/>
        <v>6.9383333333333335</v>
      </c>
      <c r="G209" s="46"/>
      <c r="H209" s="46">
        <f t="shared" si="31"/>
        <v>0</v>
      </c>
      <c r="I209" s="46">
        <f t="shared" si="32"/>
        <v>0</v>
      </c>
    </row>
    <row r="210" spans="1:9" ht="13.35" customHeight="1" x14ac:dyDescent="0.2">
      <c r="A210" s="102" t="s">
        <v>159</v>
      </c>
      <c r="B210" s="40" t="s">
        <v>135</v>
      </c>
      <c r="C210" s="40">
        <v>2</v>
      </c>
      <c r="D210" s="46">
        <v>35.47</v>
      </c>
      <c r="E210" s="46">
        <f t="shared" si="29"/>
        <v>70.94</v>
      </c>
      <c r="F210" s="46">
        <f t="shared" si="30"/>
        <v>5.9116666666666662</v>
      </c>
      <c r="G210" s="46"/>
      <c r="H210" s="46">
        <f t="shared" si="31"/>
        <v>0</v>
      </c>
      <c r="I210" s="46">
        <f t="shared" si="32"/>
        <v>0</v>
      </c>
    </row>
    <row r="211" spans="1:9" ht="13.35" customHeight="1" x14ac:dyDescent="0.2">
      <c r="A211" s="102" t="s">
        <v>160</v>
      </c>
      <c r="B211" s="40" t="s">
        <v>135</v>
      </c>
      <c r="C211" s="40">
        <v>1</v>
      </c>
      <c r="D211" s="46">
        <v>100.33</v>
      </c>
      <c r="E211" s="46">
        <f t="shared" si="29"/>
        <v>100.33</v>
      </c>
      <c r="F211" s="46">
        <f t="shared" si="30"/>
        <v>8.3608333333333338</v>
      </c>
      <c r="G211" s="46"/>
      <c r="H211" s="46">
        <f t="shared" si="31"/>
        <v>0</v>
      </c>
      <c r="I211" s="46">
        <f t="shared" si="32"/>
        <v>0</v>
      </c>
    </row>
    <row r="212" spans="1:9" ht="13.35" customHeight="1" x14ac:dyDescent="0.2">
      <c r="A212" s="102" t="s">
        <v>161</v>
      </c>
      <c r="B212" s="40" t="s">
        <v>135</v>
      </c>
      <c r="C212" s="40">
        <v>1</v>
      </c>
      <c r="D212" s="46">
        <v>237.55</v>
      </c>
      <c r="E212" s="46">
        <f t="shared" si="29"/>
        <v>237.55</v>
      </c>
      <c r="F212" s="46">
        <f t="shared" si="30"/>
        <v>19.795833333333334</v>
      </c>
      <c r="G212" s="46"/>
      <c r="H212" s="46">
        <f t="shared" si="31"/>
        <v>0</v>
      </c>
      <c r="I212" s="46">
        <f t="shared" si="32"/>
        <v>0</v>
      </c>
    </row>
    <row r="213" spans="1:9" ht="13.35" customHeight="1" x14ac:dyDescent="0.2">
      <c r="A213" s="102" t="s">
        <v>305</v>
      </c>
      <c r="B213" s="40" t="s">
        <v>170</v>
      </c>
      <c r="C213" s="40">
        <v>2</v>
      </c>
      <c r="D213" s="46">
        <v>17.79</v>
      </c>
      <c r="E213" s="46">
        <f t="shared" si="29"/>
        <v>35.58</v>
      </c>
      <c r="F213" s="46">
        <f t="shared" si="30"/>
        <v>2.9649999999999999</v>
      </c>
      <c r="G213" s="46"/>
      <c r="H213" s="46">
        <f t="shared" si="31"/>
        <v>0</v>
      </c>
      <c r="I213" s="46">
        <f t="shared" si="32"/>
        <v>0</v>
      </c>
    </row>
    <row r="214" spans="1:9" ht="13.35" customHeight="1" x14ac:dyDescent="0.2">
      <c r="A214" s="102" t="s">
        <v>162</v>
      </c>
      <c r="B214" s="40" t="s">
        <v>170</v>
      </c>
      <c r="C214" s="40">
        <v>6</v>
      </c>
      <c r="D214" s="46">
        <v>24.58</v>
      </c>
      <c r="E214" s="46">
        <f t="shared" si="29"/>
        <v>147.47999999999999</v>
      </c>
      <c r="F214" s="46">
        <f t="shared" si="30"/>
        <v>12.29</v>
      </c>
      <c r="G214" s="46"/>
      <c r="H214" s="46">
        <f t="shared" si="31"/>
        <v>0</v>
      </c>
      <c r="I214" s="46">
        <f t="shared" si="32"/>
        <v>0</v>
      </c>
    </row>
    <row r="215" spans="1:9" ht="13.35" customHeight="1" x14ac:dyDescent="0.2">
      <c r="A215" s="102" t="s">
        <v>163</v>
      </c>
      <c r="B215" s="40" t="s">
        <v>170</v>
      </c>
      <c r="C215" s="40">
        <v>4</v>
      </c>
      <c r="D215" s="46">
        <v>34.69</v>
      </c>
      <c r="E215" s="46">
        <f t="shared" si="29"/>
        <v>138.76</v>
      </c>
      <c r="F215" s="46">
        <f t="shared" si="30"/>
        <v>11.563333333333333</v>
      </c>
      <c r="G215" s="46"/>
      <c r="H215" s="46">
        <f t="shared" si="31"/>
        <v>0</v>
      </c>
      <c r="I215" s="46">
        <f t="shared" si="32"/>
        <v>0</v>
      </c>
    </row>
    <row r="216" spans="1:9" ht="13.35" customHeight="1" x14ac:dyDescent="0.2">
      <c r="A216" s="102" t="s">
        <v>164</v>
      </c>
      <c r="B216" s="40" t="s">
        <v>165</v>
      </c>
      <c r="C216" s="40">
        <v>0.5</v>
      </c>
      <c r="D216" s="46">
        <v>146.71</v>
      </c>
      <c r="E216" s="46">
        <f t="shared" si="29"/>
        <v>73.355000000000004</v>
      </c>
      <c r="F216" s="46">
        <f t="shared" si="30"/>
        <v>6.112916666666667</v>
      </c>
      <c r="G216" s="46"/>
      <c r="H216" s="46">
        <f t="shared" si="31"/>
        <v>0</v>
      </c>
      <c r="I216" s="46">
        <f t="shared" si="32"/>
        <v>0</v>
      </c>
    </row>
    <row r="217" spans="1:9" ht="13.35" customHeight="1" x14ac:dyDescent="0.2">
      <c r="A217" s="102" t="s">
        <v>166</v>
      </c>
      <c r="B217" s="40" t="s">
        <v>165</v>
      </c>
      <c r="C217" s="40">
        <v>0.5</v>
      </c>
      <c r="D217" s="46">
        <v>246.35</v>
      </c>
      <c r="E217" s="46">
        <f t="shared" si="29"/>
        <v>123.175</v>
      </c>
      <c r="F217" s="46">
        <f t="shared" si="30"/>
        <v>10.264583333333333</v>
      </c>
      <c r="G217" s="46"/>
      <c r="H217" s="46">
        <f t="shared" si="31"/>
        <v>0</v>
      </c>
      <c r="I217" s="46">
        <f t="shared" si="32"/>
        <v>0</v>
      </c>
    </row>
    <row r="218" spans="1:9" ht="13.35" customHeight="1" x14ac:dyDescent="0.2">
      <c r="A218" s="102" t="s">
        <v>167</v>
      </c>
      <c r="B218" s="40" t="s">
        <v>135</v>
      </c>
      <c r="C218" s="40">
        <v>1</v>
      </c>
      <c r="D218" s="46">
        <v>401.71</v>
      </c>
      <c r="E218" s="46">
        <f t="shared" si="29"/>
        <v>401.71</v>
      </c>
      <c r="F218" s="46">
        <f t="shared" si="30"/>
        <v>33.475833333333334</v>
      </c>
      <c r="G218" s="46"/>
      <c r="H218" s="46">
        <f t="shared" si="31"/>
        <v>0</v>
      </c>
      <c r="I218" s="46">
        <f t="shared" si="32"/>
        <v>0</v>
      </c>
    </row>
    <row r="219" spans="1:9" ht="13.35" customHeight="1" x14ac:dyDescent="0.2">
      <c r="A219" s="102" t="s">
        <v>168</v>
      </c>
      <c r="B219" s="40" t="s">
        <v>170</v>
      </c>
      <c r="C219" s="40">
        <v>1</v>
      </c>
      <c r="D219" s="46">
        <v>273.61</v>
      </c>
      <c r="E219" s="46">
        <f t="shared" si="29"/>
        <v>273.61</v>
      </c>
      <c r="F219" s="46">
        <f t="shared" si="30"/>
        <v>22.800833333333333</v>
      </c>
      <c r="G219" s="46"/>
      <c r="H219" s="46">
        <f t="shared" si="31"/>
        <v>0</v>
      </c>
      <c r="I219" s="46">
        <f t="shared" si="32"/>
        <v>0</v>
      </c>
    </row>
    <row r="220" spans="1:9" ht="13.35" customHeight="1" x14ac:dyDescent="0.2">
      <c r="A220" s="102" t="s">
        <v>169</v>
      </c>
      <c r="B220" s="40" t="s">
        <v>170</v>
      </c>
      <c r="C220" s="40">
        <v>2</v>
      </c>
      <c r="D220" s="46">
        <v>163.76</v>
      </c>
      <c r="E220" s="46">
        <f t="shared" si="29"/>
        <v>327.52</v>
      </c>
      <c r="F220" s="46">
        <f t="shared" si="30"/>
        <v>27.293333333333333</v>
      </c>
      <c r="G220" s="46"/>
      <c r="H220" s="46">
        <f t="shared" si="31"/>
        <v>0</v>
      </c>
      <c r="I220" s="46">
        <f t="shared" si="32"/>
        <v>0</v>
      </c>
    </row>
    <row r="221" spans="1:9" ht="13.35" customHeight="1" x14ac:dyDescent="0.2">
      <c r="A221" s="102" t="s">
        <v>171</v>
      </c>
      <c r="B221" s="40" t="s">
        <v>172</v>
      </c>
      <c r="C221" s="40">
        <v>2</v>
      </c>
      <c r="D221" s="46">
        <v>255.09</v>
      </c>
      <c r="E221" s="46">
        <f t="shared" si="29"/>
        <v>510.18</v>
      </c>
      <c r="F221" s="46">
        <f t="shared" si="30"/>
        <v>42.515000000000001</v>
      </c>
      <c r="G221" s="46"/>
      <c r="H221" s="46">
        <f t="shared" si="31"/>
        <v>0</v>
      </c>
      <c r="I221" s="46">
        <f t="shared" si="32"/>
        <v>0</v>
      </c>
    </row>
    <row r="222" spans="1:9" ht="13.35" customHeight="1" x14ac:dyDescent="0.2">
      <c r="A222" s="102" t="s">
        <v>173</v>
      </c>
      <c r="B222" s="40" t="s">
        <v>174</v>
      </c>
      <c r="C222" s="40">
        <v>2</v>
      </c>
      <c r="D222" s="46">
        <v>24.96</v>
      </c>
      <c r="E222" s="46">
        <f t="shared" si="29"/>
        <v>49.92</v>
      </c>
      <c r="F222" s="46">
        <f t="shared" si="30"/>
        <v>4.16</v>
      </c>
      <c r="G222" s="46"/>
      <c r="H222" s="46">
        <f t="shared" si="31"/>
        <v>0</v>
      </c>
      <c r="I222" s="46">
        <f t="shared" si="32"/>
        <v>0</v>
      </c>
    </row>
    <row r="223" spans="1:9" ht="13.35" customHeight="1" x14ac:dyDescent="0.2">
      <c r="A223" s="102" t="s">
        <v>175</v>
      </c>
      <c r="B223" s="40" t="s">
        <v>170</v>
      </c>
      <c r="C223" s="40">
        <v>2</v>
      </c>
      <c r="D223" s="46">
        <v>252.76</v>
      </c>
      <c r="E223" s="46">
        <f t="shared" si="29"/>
        <v>505.52</v>
      </c>
      <c r="F223" s="46">
        <f t="shared" si="30"/>
        <v>42.126666666666665</v>
      </c>
      <c r="G223" s="46"/>
      <c r="H223" s="46">
        <f t="shared" si="31"/>
        <v>0</v>
      </c>
      <c r="I223" s="46">
        <f t="shared" si="32"/>
        <v>0</v>
      </c>
    </row>
    <row r="224" spans="1:9" ht="13.35" customHeight="1" x14ac:dyDescent="0.2">
      <c r="A224" s="102" t="s">
        <v>176</v>
      </c>
      <c r="B224" s="40" t="s">
        <v>177</v>
      </c>
      <c r="C224" s="40">
        <v>2</v>
      </c>
      <c r="D224" s="46">
        <v>57.65</v>
      </c>
      <c r="E224" s="46">
        <f t="shared" si="29"/>
        <v>115.3</v>
      </c>
      <c r="F224" s="46">
        <f t="shared" si="30"/>
        <v>9.6083333333333325</v>
      </c>
      <c r="G224" s="46"/>
      <c r="H224" s="46">
        <f t="shared" si="31"/>
        <v>0</v>
      </c>
      <c r="I224" s="46">
        <f t="shared" si="32"/>
        <v>0</v>
      </c>
    </row>
    <row r="225" spans="1:9" ht="13.35" customHeight="1" x14ac:dyDescent="0.2">
      <c r="A225" s="102" t="s">
        <v>178</v>
      </c>
      <c r="B225" s="40" t="s">
        <v>179</v>
      </c>
      <c r="C225" s="40">
        <v>2</v>
      </c>
      <c r="D225" s="46">
        <v>9.6999999999999993</v>
      </c>
      <c r="E225" s="46">
        <f t="shared" si="29"/>
        <v>19.399999999999999</v>
      </c>
      <c r="F225" s="46">
        <f t="shared" si="30"/>
        <v>1.6166666666666665</v>
      </c>
      <c r="G225" s="46"/>
      <c r="H225" s="46">
        <f t="shared" si="31"/>
        <v>0</v>
      </c>
      <c r="I225" s="46">
        <f t="shared" si="32"/>
        <v>0</v>
      </c>
    </row>
    <row r="226" spans="1:9" ht="13.35" customHeight="1" x14ac:dyDescent="0.2">
      <c r="A226" s="102" t="s">
        <v>180</v>
      </c>
      <c r="B226" s="40" t="s">
        <v>135</v>
      </c>
      <c r="C226" s="40">
        <v>2</v>
      </c>
      <c r="D226" s="46">
        <v>355.42</v>
      </c>
      <c r="E226" s="46">
        <f t="shared" si="29"/>
        <v>710.84</v>
      </c>
      <c r="F226" s="46">
        <f t="shared" si="30"/>
        <v>59.236666666666672</v>
      </c>
      <c r="G226" s="46"/>
      <c r="H226" s="46">
        <f t="shared" si="31"/>
        <v>0</v>
      </c>
      <c r="I226" s="46">
        <f t="shared" si="32"/>
        <v>0</v>
      </c>
    </row>
    <row r="227" spans="1:9" ht="13.35" customHeight="1" x14ac:dyDescent="0.2">
      <c r="A227" s="102" t="s">
        <v>181</v>
      </c>
      <c r="B227" s="40" t="s">
        <v>174</v>
      </c>
      <c r="C227" s="40">
        <v>2</v>
      </c>
      <c r="D227" s="46">
        <v>67.86</v>
      </c>
      <c r="E227" s="46">
        <f t="shared" si="29"/>
        <v>135.72</v>
      </c>
      <c r="F227" s="46">
        <f t="shared" si="30"/>
        <v>11.31</v>
      </c>
      <c r="G227" s="46"/>
      <c r="H227" s="46">
        <f t="shared" si="31"/>
        <v>0</v>
      </c>
      <c r="I227" s="46">
        <f t="shared" si="32"/>
        <v>0</v>
      </c>
    </row>
    <row r="228" spans="1:9" ht="13.35" customHeight="1" x14ac:dyDescent="0.2">
      <c r="A228" s="102" t="s">
        <v>182</v>
      </c>
      <c r="B228" s="40" t="s">
        <v>135</v>
      </c>
      <c r="C228" s="40">
        <v>2</v>
      </c>
      <c r="D228" s="46">
        <v>15.82</v>
      </c>
      <c r="E228" s="46">
        <f t="shared" si="29"/>
        <v>31.64</v>
      </c>
      <c r="F228" s="46">
        <f t="shared" si="30"/>
        <v>2.6366666666666667</v>
      </c>
      <c r="G228" s="46"/>
      <c r="H228" s="46">
        <f t="shared" si="31"/>
        <v>0</v>
      </c>
      <c r="I228" s="46">
        <f t="shared" si="32"/>
        <v>0</v>
      </c>
    </row>
    <row r="229" spans="1:9" ht="13.35" customHeight="1" x14ac:dyDescent="0.2">
      <c r="A229" s="102" t="s">
        <v>186</v>
      </c>
      <c r="B229" s="40" t="s">
        <v>185</v>
      </c>
      <c r="C229" s="40">
        <v>120</v>
      </c>
      <c r="D229" s="46">
        <v>0.93</v>
      </c>
      <c r="E229" s="46">
        <f t="shared" si="29"/>
        <v>111.60000000000001</v>
      </c>
      <c r="F229" s="46">
        <f t="shared" si="30"/>
        <v>9.3000000000000007</v>
      </c>
      <c r="G229" s="46"/>
      <c r="H229" s="46">
        <f t="shared" si="31"/>
        <v>0</v>
      </c>
      <c r="I229" s="46">
        <f t="shared" si="32"/>
        <v>0</v>
      </c>
    </row>
    <row r="230" spans="1:9" ht="13.35" customHeight="1" x14ac:dyDescent="0.2">
      <c r="A230" s="102" t="s">
        <v>230</v>
      </c>
      <c r="B230" s="40" t="s">
        <v>135</v>
      </c>
      <c r="C230" s="40">
        <v>2</v>
      </c>
      <c r="D230" s="46">
        <v>40.24</v>
      </c>
      <c r="E230" s="46">
        <f t="shared" si="29"/>
        <v>80.48</v>
      </c>
      <c r="F230" s="46">
        <f t="shared" si="30"/>
        <v>6.706666666666667</v>
      </c>
      <c r="G230" s="46"/>
      <c r="H230" s="46">
        <f t="shared" si="31"/>
        <v>0</v>
      </c>
      <c r="I230" s="46">
        <f t="shared" si="32"/>
        <v>0</v>
      </c>
    </row>
    <row r="231" spans="1:9" ht="13.35" customHeight="1" x14ac:dyDescent="0.2">
      <c r="A231" s="102" t="s">
        <v>406</v>
      </c>
      <c r="B231" s="40" t="s">
        <v>135</v>
      </c>
      <c r="C231" s="47">
        <v>1</v>
      </c>
      <c r="D231" s="46">
        <v>182.68</v>
      </c>
      <c r="E231" s="46">
        <f t="shared" si="29"/>
        <v>182.68</v>
      </c>
      <c r="F231" s="46">
        <f>E231/12</f>
        <v>15.223333333333334</v>
      </c>
      <c r="G231" s="46"/>
      <c r="H231" s="46">
        <f t="shared" si="31"/>
        <v>0</v>
      </c>
      <c r="I231" s="46">
        <f>H231/12</f>
        <v>0</v>
      </c>
    </row>
    <row r="232" spans="1:9" ht="13.35" customHeight="1" x14ac:dyDescent="0.2">
      <c r="A232" s="102" t="s">
        <v>183</v>
      </c>
      <c r="B232" s="40" t="s">
        <v>135</v>
      </c>
      <c r="C232" s="40">
        <v>100</v>
      </c>
      <c r="D232" s="46">
        <v>19.8</v>
      </c>
      <c r="E232" s="46">
        <f t="shared" si="29"/>
        <v>1980</v>
      </c>
      <c r="F232" s="46">
        <f t="shared" ref="F232:F233" si="33">E232/12</f>
        <v>165</v>
      </c>
      <c r="G232" s="46"/>
      <c r="H232" s="46">
        <f t="shared" si="31"/>
        <v>0</v>
      </c>
      <c r="I232" s="46">
        <f t="shared" ref="I232:I233" si="34">H232/12</f>
        <v>0</v>
      </c>
    </row>
    <row r="233" spans="1:9" ht="13.35" customHeight="1" x14ac:dyDescent="0.2">
      <c r="A233" s="164" t="s">
        <v>184</v>
      </c>
      <c r="B233" s="164"/>
      <c r="C233" s="164"/>
      <c r="D233" s="165"/>
      <c r="E233" s="53">
        <f>SUM(E191:E232)</f>
        <v>8826.9000000000015</v>
      </c>
      <c r="F233" s="53">
        <f t="shared" si="33"/>
        <v>735.57500000000016</v>
      </c>
      <c r="G233" s="111" t="s">
        <v>91</v>
      </c>
      <c r="H233" s="112">
        <f>SUM(H191:H232)</f>
        <v>0</v>
      </c>
      <c r="I233" s="53">
        <f t="shared" si="34"/>
        <v>0</v>
      </c>
    </row>
    <row r="236" spans="1:9" ht="13.35" customHeight="1" x14ac:dyDescent="0.2">
      <c r="A236" s="166" t="s">
        <v>455</v>
      </c>
      <c r="B236" s="166"/>
      <c r="C236" s="166"/>
      <c r="D236" s="166"/>
      <c r="E236" s="166"/>
      <c r="F236" s="166"/>
      <c r="G236" s="146" t="s">
        <v>476</v>
      </c>
      <c r="H236" s="146"/>
      <c r="I236" s="146"/>
    </row>
    <row r="237" spans="1:9" ht="13.35" customHeight="1" x14ac:dyDescent="0.2">
      <c r="A237" s="157" t="s">
        <v>114</v>
      </c>
      <c r="B237" s="157" t="s">
        <v>135</v>
      </c>
      <c r="C237" s="157" t="s">
        <v>136</v>
      </c>
      <c r="D237" s="157" t="s">
        <v>475</v>
      </c>
      <c r="E237" s="114" t="s">
        <v>137</v>
      </c>
      <c r="F237" s="114"/>
      <c r="G237" s="147" t="s">
        <v>477</v>
      </c>
      <c r="H237" s="149" t="s">
        <v>137</v>
      </c>
      <c r="I237" s="150"/>
    </row>
    <row r="238" spans="1:9" ht="13.35" customHeight="1" x14ac:dyDescent="0.2">
      <c r="A238" s="158"/>
      <c r="B238" s="158"/>
      <c r="C238" s="158"/>
      <c r="D238" s="158"/>
      <c r="E238" s="41" t="s">
        <v>138</v>
      </c>
      <c r="F238" s="41" t="s">
        <v>139</v>
      </c>
      <c r="G238" s="148"/>
      <c r="H238" s="110" t="s">
        <v>138</v>
      </c>
      <c r="I238" s="110" t="s">
        <v>139</v>
      </c>
    </row>
    <row r="239" spans="1:9" ht="13.35" customHeight="1" x14ac:dyDescent="0.2">
      <c r="A239" s="59" t="s">
        <v>191</v>
      </c>
      <c r="B239" s="40" t="s">
        <v>135</v>
      </c>
      <c r="C239" s="40">
        <v>2</v>
      </c>
      <c r="D239" s="46">
        <v>6.03</v>
      </c>
      <c r="E239" s="46">
        <f>D239*C239</f>
        <v>12.06</v>
      </c>
      <c r="F239" s="46">
        <f>E239*12</f>
        <v>144.72</v>
      </c>
      <c r="G239" s="46"/>
      <c r="H239" s="46">
        <f>G239*C239</f>
        <v>0</v>
      </c>
      <c r="I239" s="46">
        <f>H239*12</f>
        <v>0</v>
      </c>
    </row>
    <row r="240" spans="1:9" ht="13.35" customHeight="1" x14ac:dyDescent="0.2">
      <c r="A240" s="59" t="s">
        <v>192</v>
      </c>
      <c r="B240" s="40" t="s">
        <v>177</v>
      </c>
      <c r="C240" s="40">
        <v>1</v>
      </c>
      <c r="D240" s="46">
        <v>12.45</v>
      </c>
      <c r="E240" s="46">
        <f t="shared" ref="E240:E256" si="35">D240*C240</f>
        <v>12.45</v>
      </c>
      <c r="F240" s="46">
        <f t="shared" ref="F240:F256" si="36">E240*12</f>
        <v>149.39999999999998</v>
      </c>
      <c r="G240" s="46"/>
      <c r="H240" s="46">
        <f t="shared" ref="H240:H256" si="37">G240*C240</f>
        <v>0</v>
      </c>
      <c r="I240" s="46">
        <f t="shared" ref="I240:I257" si="38">H240*12</f>
        <v>0</v>
      </c>
    </row>
    <row r="241" spans="1:9" ht="13.35" customHeight="1" x14ac:dyDescent="0.2">
      <c r="A241" s="59" t="s">
        <v>193</v>
      </c>
      <c r="B241" s="40" t="s">
        <v>177</v>
      </c>
      <c r="C241" s="40">
        <v>2</v>
      </c>
      <c r="D241" s="46">
        <v>5.16</v>
      </c>
      <c r="E241" s="46">
        <f t="shared" si="35"/>
        <v>10.32</v>
      </c>
      <c r="F241" s="46">
        <f t="shared" si="36"/>
        <v>123.84</v>
      </c>
      <c r="G241" s="46"/>
      <c r="H241" s="46">
        <f t="shared" si="37"/>
        <v>0</v>
      </c>
      <c r="I241" s="46">
        <f t="shared" si="38"/>
        <v>0</v>
      </c>
    </row>
    <row r="242" spans="1:9" ht="13.35" customHeight="1" x14ac:dyDescent="0.2">
      <c r="A242" s="59" t="s">
        <v>424</v>
      </c>
      <c r="B242" s="40" t="s">
        <v>197</v>
      </c>
      <c r="C242" s="40">
        <v>2</v>
      </c>
      <c r="D242" s="46">
        <v>3.93</v>
      </c>
      <c r="E242" s="46">
        <f t="shared" si="35"/>
        <v>7.86</v>
      </c>
      <c r="F242" s="46">
        <f t="shared" si="36"/>
        <v>94.320000000000007</v>
      </c>
      <c r="G242" s="46"/>
      <c r="H242" s="46">
        <f t="shared" si="37"/>
        <v>0</v>
      </c>
      <c r="I242" s="46">
        <f t="shared" si="38"/>
        <v>0</v>
      </c>
    </row>
    <row r="243" spans="1:9" ht="13.35" customHeight="1" x14ac:dyDescent="0.2">
      <c r="A243" s="59" t="s">
        <v>206</v>
      </c>
      <c r="B243" s="40" t="s">
        <v>135</v>
      </c>
      <c r="C243" s="40">
        <v>2</v>
      </c>
      <c r="D243" s="46">
        <v>1.52</v>
      </c>
      <c r="E243" s="46">
        <f t="shared" si="35"/>
        <v>3.04</v>
      </c>
      <c r="F243" s="46">
        <f t="shared" si="36"/>
        <v>36.480000000000004</v>
      </c>
      <c r="G243" s="46"/>
      <c r="H243" s="46">
        <f t="shared" si="37"/>
        <v>0</v>
      </c>
      <c r="I243" s="46">
        <f t="shared" si="38"/>
        <v>0</v>
      </c>
    </row>
    <row r="244" spans="1:9" ht="13.35" customHeight="1" x14ac:dyDescent="0.2">
      <c r="A244" s="59" t="s">
        <v>198</v>
      </c>
      <c r="B244" s="40" t="s">
        <v>135</v>
      </c>
      <c r="C244" s="40">
        <v>2</v>
      </c>
      <c r="D244" s="46">
        <v>8.4499999999999993</v>
      </c>
      <c r="E244" s="46">
        <f t="shared" si="35"/>
        <v>16.899999999999999</v>
      </c>
      <c r="F244" s="46">
        <f t="shared" si="36"/>
        <v>202.79999999999998</v>
      </c>
      <c r="G244" s="46"/>
      <c r="H244" s="46">
        <f t="shared" si="37"/>
        <v>0</v>
      </c>
      <c r="I244" s="46">
        <f t="shared" si="38"/>
        <v>0</v>
      </c>
    </row>
    <row r="245" spans="1:9" ht="13.35" customHeight="1" x14ac:dyDescent="0.2">
      <c r="A245" s="59" t="s">
        <v>201</v>
      </c>
      <c r="B245" s="40" t="s">
        <v>179</v>
      </c>
      <c r="C245" s="40">
        <v>1</v>
      </c>
      <c r="D245" s="46">
        <v>15.71</v>
      </c>
      <c r="E245" s="46">
        <f t="shared" si="35"/>
        <v>15.71</v>
      </c>
      <c r="F245" s="46">
        <f t="shared" si="36"/>
        <v>188.52</v>
      </c>
      <c r="G245" s="46"/>
      <c r="H245" s="46">
        <f t="shared" si="37"/>
        <v>0</v>
      </c>
      <c r="I245" s="46">
        <f t="shared" si="38"/>
        <v>0</v>
      </c>
    </row>
    <row r="246" spans="1:9" ht="13.35" customHeight="1" x14ac:dyDescent="0.2">
      <c r="A246" s="59" t="s">
        <v>202</v>
      </c>
      <c r="B246" s="40" t="s">
        <v>179</v>
      </c>
      <c r="C246" s="52">
        <v>2</v>
      </c>
      <c r="D246" s="46">
        <v>4.34</v>
      </c>
      <c r="E246" s="46">
        <f t="shared" si="35"/>
        <v>8.68</v>
      </c>
      <c r="F246" s="46">
        <f t="shared" si="36"/>
        <v>104.16</v>
      </c>
      <c r="G246" s="46"/>
      <c r="H246" s="46">
        <f t="shared" si="37"/>
        <v>0</v>
      </c>
      <c r="I246" s="46">
        <f t="shared" si="38"/>
        <v>0</v>
      </c>
    </row>
    <row r="247" spans="1:9" ht="13.35" customHeight="1" x14ac:dyDescent="0.2">
      <c r="A247" s="59" t="s">
        <v>200</v>
      </c>
      <c r="B247" s="40" t="s">
        <v>135</v>
      </c>
      <c r="C247" s="40">
        <v>2</v>
      </c>
      <c r="D247" s="46">
        <v>2.25</v>
      </c>
      <c r="E247" s="46">
        <f t="shared" si="35"/>
        <v>4.5</v>
      </c>
      <c r="F247" s="46">
        <f t="shared" si="36"/>
        <v>54</v>
      </c>
      <c r="G247" s="46"/>
      <c r="H247" s="46">
        <f t="shared" si="37"/>
        <v>0</v>
      </c>
      <c r="I247" s="46">
        <f t="shared" si="38"/>
        <v>0</v>
      </c>
    </row>
    <row r="248" spans="1:9" ht="13.35" customHeight="1" x14ac:dyDescent="0.2">
      <c r="A248" s="59" t="s">
        <v>203</v>
      </c>
      <c r="B248" s="40" t="s">
        <v>194</v>
      </c>
      <c r="C248" s="40">
        <v>1</v>
      </c>
      <c r="D248" s="46">
        <v>19.829999999999998</v>
      </c>
      <c r="E248" s="46">
        <f t="shared" si="35"/>
        <v>19.829999999999998</v>
      </c>
      <c r="F248" s="46">
        <f t="shared" si="36"/>
        <v>237.95999999999998</v>
      </c>
      <c r="G248" s="46"/>
      <c r="H248" s="46">
        <f t="shared" si="37"/>
        <v>0</v>
      </c>
      <c r="I248" s="46">
        <f t="shared" si="38"/>
        <v>0</v>
      </c>
    </row>
    <row r="249" spans="1:9" ht="13.35" customHeight="1" x14ac:dyDescent="0.2">
      <c r="A249" s="59" t="s">
        <v>199</v>
      </c>
      <c r="B249" s="40" t="s">
        <v>135</v>
      </c>
      <c r="C249" s="40">
        <v>2</v>
      </c>
      <c r="D249" s="46">
        <v>2.68</v>
      </c>
      <c r="E249" s="46">
        <f t="shared" si="35"/>
        <v>5.36</v>
      </c>
      <c r="F249" s="46">
        <f t="shared" si="36"/>
        <v>64.320000000000007</v>
      </c>
      <c r="G249" s="46"/>
      <c r="H249" s="46">
        <f t="shared" si="37"/>
        <v>0</v>
      </c>
      <c r="I249" s="46">
        <f t="shared" si="38"/>
        <v>0</v>
      </c>
    </row>
    <row r="250" spans="1:9" ht="13.35" customHeight="1" x14ac:dyDescent="0.2">
      <c r="A250" s="59" t="s">
        <v>213</v>
      </c>
      <c r="B250" s="40" t="s">
        <v>135</v>
      </c>
      <c r="C250" s="40">
        <v>2</v>
      </c>
      <c r="D250" s="46">
        <v>8.9</v>
      </c>
      <c r="E250" s="46">
        <f t="shared" si="35"/>
        <v>17.8</v>
      </c>
      <c r="F250" s="46">
        <f t="shared" si="36"/>
        <v>213.60000000000002</v>
      </c>
      <c r="G250" s="46"/>
      <c r="H250" s="46">
        <f t="shared" si="37"/>
        <v>0</v>
      </c>
      <c r="I250" s="46">
        <f t="shared" si="38"/>
        <v>0</v>
      </c>
    </row>
    <row r="251" spans="1:9" ht="13.35" customHeight="1" x14ac:dyDescent="0.2">
      <c r="A251" s="59" t="s">
        <v>212</v>
      </c>
      <c r="B251" s="40" t="s">
        <v>194</v>
      </c>
      <c r="C251" s="40">
        <v>2</v>
      </c>
      <c r="D251" s="46">
        <v>7.65</v>
      </c>
      <c r="E251" s="46">
        <f t="shared" si="35"/>
        <v>15.3</v>
      </c>
      <c r="F251" s="46">
        <f t="shared" si="36"/>
        <v>183.60000000000002</v>
      </c>
      <c r="G251" s="46"/>
      <c r="H251" s="46">
        <f t="shared" si="37"/>
        <v>0</v>
      </c>
      <c r="I251" s="46">
        <f t="shared" si="38"/>
        <v>0</v>
      </c>
    </row>
    <row r="252" spans="1:9" ht="26.25" customHeight="1" x14ac:dyDescent="0.2">
      <c r="A252" s="59" t="s">
        <v>468</v>
      </c>
      <c r="B252" s="40" t="s">
        <v>179</v>
      </c>
      <c r="C252" s="40">
        <v>40</v>
      </c>
      <c r="D252" s="46">
        <v>31.95</v>
      </c>
      <c r="E252" s="46">
        <f t="shared" si="35"/>
        <v>1278</v>
      </c>
      <c r="F252" s="46">
        <f t="shared" si="36"/>
        <v>15336</v>
      </c>
      <c r="G252" s="46"/>
      <c r="H252" s="46">
        <f t="shared" si="37"/>
        <v>0</v>
      </c>
      <c r="I252" s="46">
        <f t="shared" si="38"/>
        <v>0</v>
      </c>
    </row>
    <row r="253" spans="1:9" ht="13.35" customHeight="1" x14ac:dyDescent="0.2">
      <c r="A253" s="59" t="s">
        <v>295</v>
      </c>
      <c r="B253" s="40" t="s">
        <v>174</v>
      </c>
      <c r="C253" s="52">
        <v>30</v>
      </c>
      <c r="D253" s="46">
        <v>4.3099999999999996</v>
      </c>
      <c r="E253" s="46">
        <f t="shared" si="35"/>
        <v>129.29999999999998</v>
      </c>
      <c r="F253" s="46">
        <f t="shared" si="36"/>
        <v>1551.6</v>
      </c>
      <c r="G253" s="46"/>
      <c r="H253" s="46">
        <f t="shared" si="37"/>
        <v>0</v>
      </c>
      <c r="I253" s="46">
        <f t="shared" si="38"/>
        <v>0</v>
      </c>
    </row>
    <row r="254" spans="1:9" ht="13.35" customHeight="1" x14ac:dyDescent="0.2">
      <c r="A254" s="59" t="s">
        <v>195</v>
      </c>
      <c r="B254" s="40" t="s">
        <v>179</v>
      </c>
      <c r="C254" s="52">
        <v>50</v>
      </c>
      <c r="D254" s="46">
        <v>14.09</v>
      </c>
      <c r="E254" s="46">
        <f t="shared" si="35"/>
        <v>704.5</v>
      </c>
      <c r="F254" s="46">
        <f t="shared" si="36"/>
        <v>8454</v>
      </c>
      <c r="G254" s="46"/>
      <c r="H254" s="46">
        <f t="shared" si="37"/>
        <v>0</v>
      </c>
      <c r="I254" s="46">
        <f t="shared" si="38"/>
        <v>0</v>
      </c>
    </row>
    <row r="255" spans="1:9" ht="25.5" x14ac:dyDescent="0.2">
      <c r="A255" s="59" t="s">
        <v>473</v>
      </c>
      <c r="B255" s="40" t="s">
        <v>194</v>
      </c>
      <c r="C255" s="52">
        <v>10</v>
      </c>
      <c r="D255" s="46">
        <v>3.43</v>
      </c>
      <c r="E255" s="46">
        <f t="shared" si="35"/>
        <v>34.300000000000004</v>
      </c>
      <c r="F255" s="46">
        <f t="shared" si="36"/>
        <v>411.6</v>
      </c>
      <c r="G255" s="46"/>
      <c r="H255" s="46">
        <f t="shared" si="37"/>
        <v>0</v>
      </c>
      <c r="I255" s="46">
        <f t="shared" si="38"/>
        <v>0</v>
      </c>
    </row>
    <row r="256" spans="1:9" ht="13.35" customHeight="1" x14ac:dyDescent="0.2">
      <c r="A256" s="59" t="s">
        <v>196</v>
      </c>
      <c r="B256" s="40" t="s">
        <v>179</v>
      </c>
      <c r="C256" s="52">
        <v>1</v>
      </c>
      <c r="D256" s="46">
        <v>4.57</v>
      </c>
      <c r="E256" s="46">
        <f t="shared" si="35"/>
        <v>4.57</v>
      </c>
      <c r="F256" s="46">
        <f t="shared" si="36"/>
        <v>54.84</v>
      </c>
      <c r="G256" s="46"/>
      <c r="H256" s="46">
        <f t="shared" si="37"/>
        <v>0</v>
      </c>
      <c r="I256" s="46">
        <f t="shared" si="38"/>
        <v>0</v>
      </c>
    </row>
    <row r="257" spans="1:9" ht="13.35" customHeight="1" x14ac:dyDescent="0.2">
      <c r="A257" s="164" t="s">
        <v>184</v>
      </c>
      <c r="B257" s="164"/>
      <c r="C257" s="164"/>
      <c r="D257" s="165"/>
      <c r="E257" s="53">
        <f>SUM(E239:E256)</f>
        <v>2300.48</v>
      </c>
      <c r="F257" s="53">
        <f>SUM(F239:F256)</f>
        <v>27605.759999999998</v>
      </c>
      <c r="G257" s="109" t="s">
        <v>91</v>
      </c>
      <c r="H257" s="44">
        <f>SUM(H239:H256)</f>
        <v>0</v>
      </c>
      <c r="I257" s="44">
        <f t="shared" si="38"/>
        <v>0</v>
      </c>
    </row>
    <row r="258" spans="1:9" ht="13.35" customHeight="1" x14ac:dyDescent="0.2">
      <c r="A258" s="5"/>
      <c r="B258" s="5"/>
      <c r="C258" s="5"/>
      <c r="D258" s="5"/>
      <c r="E258" s="5"/>
      <c r="F258" s="5"/>
    </row>
    <row r="259" spans="1:9" ht="13.35" customHeight="1" x14ac:dyDescent="0.2">
      <c r="A259" s="5"/>
      <c r="B259" s="5"/>
      <c r="C259" s="5"/>
      <c r="D259" s="5"/>
      <c r="E259" s="5"/>
      <c r="F259" s="5"/>
    </row>
    <row r="260" spans="1:9" ht="13.35" customHeight="1" x14ac:dyDescent="0.2">
      <c r="A260" s="154" t="s">
        <v>456</v>
      </c>
      <c r="B260" s="155"/>
      <c r="C260" s="155"/>
      <c r="D260" s="155"/>
      <c r="E260" s="155"/>
      <c r="F260" s="156"/>
      <c r="G260" s="146" t="s">
        <v>476</v>
      </c>
      <c r="H260" s="146"/>
      <c r="I260" s="146"/>
    </row>
    <row r="261" spans="1:9" ht="13.35" customHeight="1" x14ac:dyDescent="0.2">
      <c r="A261" s="157" t="s">
        <v>114</v>
      </c>
      <c r="B261" s="157" t="s">
        <v>135</v>
      </c>
      <c r="C261" s="157" t="s">
        <v>136</v>
      </c>
      <c r="D261" s="157" t="s">
        <v>475</v>
      </c>
      <c r="E261" s="114" t="s">
        <v>137</v>
      </c>
      <c r="F261" s="114"/>
      <c r="G261" s="147" t="s">
        <v>477</v>
      </c>
      <c r="H261" s="149" t="s">
        <v>137</v>
      </c>
      <c r="I261" s="150"/>
    </row>
    <row r="262" spans="1:9" ht="13.35" customHeight="1" x14ac:dyDescent="0.2">
      <c r="A262" s="158"/>
      <c r="B262" s="158"/>
      <c r="C262" s="158"/>
      <c r="D262" s="158"/>
      <c r="E262" s="41" t="s">
        <v>139</v>
      </c>
      <c r="F262" s="41" t="s">
        <v>138</v>
      </c>
      <c r="G262" s="148"/>
      <c r="H262" s="110" t="s">
        <v>139</v>
      </c>
      <c r="I262" s="110" t="s">
        <v>138</v>
      </c>
    </row>
    <row r="263" spans="1:9" ht="13.35" customHeight="1" x14ac:dyDescent="0.2">
      <c r="A263" s="59" t="s">
        <v>187</v>
      </c>
      <c r="B263" s="40" t="s">
        <v>135</v>
      </c>
      <c r="C263" s="40">
        <v>12</v>
      </c>
      <c r="D263" s="46">
        <v>12.32</v>
      </c>
      <c r="E263" s="46">
        <f t="shared" ref="E263:E285" si="39">D263*C263</f>
        <v>147.84</v>
      </c>
      <c r="F263" s="46">
        <f>E263/12</f>
        <v>12.32</v>
      </c>
      <c r="G263" s="46"/>
      <c r="H263" s="46">
        <f>G263*C263</f>
        <v>0</v>
      </c>
      <c r="I263" s="46">
        <f>H263/12</f>
        <v>0</v>
      </c>
    </row>
    <row r="264" spans="1:9" ht="13.35" customHeight="1" x14ac:dyDescent="0.2">
      <c r="A264" s="59" t="s">
        <v>188</v>
      </c>
      <c r="B264" s="40" t="s">
        <v>135</v>
      </c>
      <c r="C264" s="40">
        <v>4</v>
      </c>
      <c r="D264" s="46">
        <v>5.54</v>
      </c>
      <c r="E264" s="46">
        <f t="shared" si="39"/>
        <v>22.16</v>
      </c>
      <c r="F264" s="46">
        <f t="shared" ref="F264:F285" si="40">E264/12</f>
        <v>1.8466666666666667</v>
      </c>
      <c r="G264" s="46"/>
      <c r="H264" s="46">
        <f t="shared" ref="H264:H285" si="41">G264*C264</f>
        <v>0</v>
      </c>
      <c r="I264" s="46">
        <f t="shared" ref="I264:I286" si="42">H264/12</f>
        <v>0</v>
      </c>
    </row>
    <row r="265" spans="1:9" ht="13.35" customHeight="1" x14ac:dyDescent="0.2">
      <c r="A265" s="59" t="s">
        <v>189</v>
      </c>
      <c r="B265" s="40" t="s">
        <v>135</v>
      </c>
      <c r="C265" s="40">
        <v>2</v>
      </c>
      <c r="D265" s="46">
        <v>24.08</v>
      </c>
      <c r="E265" s="46">
        <f t="shared" si="39"/>
        <v>48.16</v>
      </c>
      <c r="F265" s="46">
        <f t="shared" si="40"/>
        <v>4.0133333333333328</v>
      </c>
      <c r="G265" s="46"/>
      <c r="H265" s="46">
        <f t="shared" si="41"/>
        <v>0</v>
      </c>
      <c r="I265" s="46">
        <f t="shared" si="42"/>
        <v>0</v>
      </c>
    </row>
    <row r="266" spans="1:9" ht="13.35" customHeight="1" x14ac:dyDescent="0.2">
      <c r="A266" s="59" t="s">
        <v>229</v>
      </c>
      <c r="B266" s="40" t="s">
        <v>135</v>
      </c>
      <c r="C266" s="52">
        <v>2</v>
      </c>
      <c r="D266" s="46">
        <v>18.079999999999998</v>
      </c>
      <c r="E266" s="46">
        <f t="shared" si="39"/>
        <v>36.159999999999997</v>
      </c>
      <c r="F266" s="46">
        <f t="shared" si="40"/>
        <v>3.0133333333333332</v>
      </c>
      <c r="G266" s="46"/>
      <c r="H266" s="46">
        <f t="shared" si="41"/>
        <v>0</v>
      </c>
      <c r="I266" s="46">
        <f t="shared" si="42"/>
        <v>0</v>
      </c>
    </row>
    <row r="267" spans="1:9" ht="13.35" customHeight="1" x14ac:dyDescent="0.2">
      <c r="A267" s="59" t="s">
        <v>211</v>
      </c>
      <c r="B267" s="40" t="s">
        <v>135</v>
      </c>
      <c r="C267" s="40">
        <v>2</v>
      </c>
      <c r="D267" s="46">
        <v>14.77</v>
      </c>
      <c r="E267" s="46">
        <f t="shared" si="39"/>
        <v>29.54</v>
      </c>
      <c r="F267" s="46">
        <f t="shared" si="40"/>
        <v>2.4616666666666664</v>
      </c>
      <c r="G267" s="46"/>
      <c r="H267" s="46">
        <f t="shared" si="41"/>
        <v>0</v>
      </c>
      <c r="I267" s="46">
        <f t="shared" si="42"/>
        <v>0</v>
      </c>
    </row>
    <row r="268" spans="1:9" ht="13.35" customHeight="1" x14ac:dyDescent="0.2">
      <c r="A268" s="59" t="s">
        <v>296</v>
      </c>
      <c r="B268" s="40" t="s">
        <v>135</v>
      </c>
      <c r="C268" s="40">
        <v>4</v>
      </c>
      <c r="D268" s="46">
        <v>56.18</v>
      </c>
      <c r="E268" s="46">
        <f t="shared" si="39"/>
        <v>224.72</v>
      </c>
      <c r="F268" s="46">
        <f t="shared" si="40"/>
        <v>18.726666666666667</v>
      </c>
      <c r="G268" s="46"/>
      <c r="H268" s="46">
        <f t="shared" si="41"/>
        <v>0</v>
      </c>
      <c r="I268" s="46">
        <f t="shared" si="42"/>
        <v>0</v>
      </c>
    </row>
    <row r="269" spans="1:9" ht="13.35" customHeight="1" x14ac:dyDescent="0.2">
      <c r="A269" s="59" t="s">
        <v>387</v>
      </c>
      <c r="B269" s="40" t="s">
        <v>135</v>
      </c>
      <c r="C269" s="40">
        <v>2</v>
      </c>
      <c r="D269" s="46">
        <v>136.46</v>
      </c>
      <c r="E269" s="46">
        <f t="shared" si="39"/>
        <v>272.92</v>
      </c>
      <c r="F269" s="46">
        <f t="shared" si="40"/>
        <v>22.743333333333336</v>
      </c>
      <c r="G269" s="46"/>
      <c r="H269" s="46">
        <f t="shared" si="41"/>
        <v>0</v>
      </c>
      <c r="I269" s="46">
        <f t="shared" si="42"/>
        <v>0</v>
      </c>
    </row>
    <row r="270" spans="1:9" ht="13.35" customHeight="1" x14ac:dyDescent="0.2">
      <c r="A270" s="59" t="s">
        <v>297</v>
      </c>
      <c r="B270" s="40" t="s">
        <v>135</v>
      </c>
      <c r="C270" s="40">
        <v>1</v>
      </c>
      <c r="D270" s="46">
        <v>94.57</v>
      </c>
      <c r="E270" s="46">
        <f t="shared" si="39"/>
        <v>94.57</v>
      </c>
      <c r="F270" s="46">
        <f t="shared" si="40"/>
        <v>7.8808333333333325</v>
      </c>
      <c r="G270" s="46"/>
      <c r="H270" s="46">
        <f t="shared" si="41"/>
        <v>0</v>
      </c>
      <c r="I270" s="46">
        <f t="shared" si="42"/>
        <v>0</v>
      </c>
    </row>
    <row r="271" spans="1:9" ht="13.35" customHeight="1" x14ac:dyDescent="0.2">
      <c r="A271" s="59" t="s">
        <v>299</v>
      </c>
      <c r="B271" s="40" t="s">
        <v>298</v>
      </c>
      <c r="C271" s="40">
        <v>2</v>
      </c>
      <c r="D271" s="46">
        <v>29.35</v>
      </c>
      <c r="E271" s="46">
        <f t="shared" si="39"/>
        <v>58.7</v>
      </c>
      <c r="F271" s="46">
        <f t="shared" si="40"/>
        <v>4.8916666666666666</v>
      </c>
      <c r="G271" s="46"/>
      <c r="H271" s="46">
        <f t="shared" si="41"/>
        <v>0</v>
      </c>
      <c r="I271" s="46">
        <f t="shared" si="42"/>
        <v>0</v>
      </c>
    </row>
    <row r="272" spans="1:9" ht="13.35" customHeight="1" x14ac:dyDescent="0.2">
      <c r="A272" s="59" t="s">
        <v>300</v>
      </c>
      <c r="B272" s="40" t="s">
        <v>298</v>
      </c>
      <c r="C272" s="40">
        <v>2</v>
      </c>
      <c r="D272" s="46">
        <v>39.6</v>
      </c>
      <c r="E272" s="46">
        <f t="shared" si="39"/>
        <v>79.2</v>
      </c>
      <c r="F272" s="46">
        <f t="shared" si="40"/>
        <v>6.6000000000000005</v>
      </c>
      <c r="G272" s="46"/>
      <c r="H272" s="46">
        <f t="shared" si="41"/>
        <v>0</v>
      </c>
      <c r="I272" s="46">
        <f t="shared" si="42"/>
        <v>0</v>
      </c>
    </row>
    <row r="273" spans="1:9" ht="13.35" customHeight="1" x14ac:dyDescent="0.2">
      <c r="A273" s="59" t="s">
        <v>301</v>
      </c>
      <c r="B273" s="40" t="s">
        <v>135</v>
      </c>
      <c r="C273" s="40">
        <v>4</v>
      </c>
      <c r="D273" s="46">
        <v>15.28</v>
      </c>
      <c r="E273" s="46">
        <f t="shared" si="39"/>
        <v>61.12</v>
      </c>
      <c r="F273" s="46">
        <f t="shared" si="40"/>
        <v>5.0933333333333328</v>
      </c>
      <c r="G273" s="46"/>
      <c r="H273" s="46">
        <f t="shared" si="41"/>
        <v>0</v>
      </c>
      <c r="I273" s="46">
        <f t="shared" si="42"/>
        <v>0</v>
      </c>
    </row>
    <row r="274" spans="1:9" ht="13.35" customHeight="1" x14ac:dyDescent="0.2">
      <c r="A274" s="59" t="s">
        <v>302</v>
      </c>
      <c r="B274" s="40" t="s">
        <v>135</v>
      </c>
      <c r="C274" s="40">
        <v>2</v>
      </c>
      <c r="D274" s="46">
        <v>32.409999999999997</v>
      </c>
      <c r="E274" s="46">
        <f t="shared" si="39"/>
        <v>64.819999999999993</v>
      </c>
      <c r="F274" s="46">
        <f t="shared" si="40"/>
        <v>5.4016666666666664</v>
      </c>
      <c r="G274" s="46"/>
      <c r="H274" s="46">
        <f t="shared" si="41"/>
        <v>0</v>
      </c>
      <c r="I274" s="46">
        <f t="shared" si="42"/>
        <v>0</v>
      </c>
    </row>
    <row r="275" spans="1:9" ht="13.35" customHeight="1" x14ac:dyDescent="0.2">
      <c r="A275" s="59" t="s">
        <v>303</v>
      </c>
      <c r="B275" s="40" t="s">
        <v>135</v>
      </c>
      <c r="C275" s="40">
        <v>1</v>
      </c>
      <c r="D275" s="46">
        <v>67.87</v>
      </c>
      <c r="E275" s="46">
        <f t="shared" si="39"/>
        <v>67.87</v>
      </c>
      <c r="F275" s="46">
        <f t="shared" si="40"/>
        <v>5.6558333333333337</v>
      </c>
      <c r="G275" s="46"/>
      <c r="H275" s="46">
        <f t="shared" si="41"/>
        <v>0</v>
      </c>
      <c r="I275" s="46">
        <f t="shared" si="42"/>
        <v>0</v>
      </c>
    </row>
    <row r="276" spans="1:9" ht="13.35" customHeight="1" x14ac:dyDescent="0.2">
      <c r="A276" s="59" t="s">
        <v>330</v>
      </c>
      <c r="B276" s="40" t="s">
        <v>135</v>
      </c>
      <c r="C276" s="40">
        <v>1</v>
      </c>
      <c r="D276" s="46">
        <v>70.540000000000006</v>
      </c>
      <c r="E276" s="46">
        <f t="shared" si="39"/>
        <v>70.540000000000006</v>
      </c>
      <c r="F276" s="46">
        <f t="shared" si="40"/>
        <v>5.8783333333333339</v>
      </c>
      <c r="G276" s="46"/>
      <c r="H276" s="46">
        <f t="shared" si="41"/>
        <v>0</v>
      </c>
      <c r="I276" s="46">
        <f t="shared" si="42"/>
        <v>0</v>
      </c>
    </row>
    <row r="277" spans="1:9" ht="13.35" customHeight="1" x14ac:dyDescent="0.2">
      <c r="A277" s="59" t="s">
        <v>329</v>
      </c>
      <c r="B277" s="40" t="s">
        <v>135</v>
      </c>
      <c r="C277" s="40">
        <v>4</v>
      </c>
      <c r="D277" s="46">
        <v>13.43</v>
      </c>
      <c r="E277" s="46">
        <f t="shared" si="39"/>
        <v>53.72</v>
      </c>
      <c r="F277" s="46">
        <f t="shared" si="40"/>
        <v>4.4766666666666666</v>
      </c>
      <c r="G277" s="46"/>
      <c r="H277" s="46">
        <f t="shared" si="41"/>
        <v>0</v>
      </c>
      <c r="I277" s="46">
        <f t="shared" si="42"/>
        <v>0</v>
      </c>
    </row>
    <row r="278" spans="1:9" ht="13.35" customHeight="1" x14ac:dyDescent="0.2">
      <c r="A278" s="59" t="s">
        <v>331</v>
      </c>
      <c r="B278" s="40" t="s">
        <v>298</v>
      </c>
      <c r="C278" s="40">
        <v>1</v>
      </c>
      <c r="D278" s="46">
        <v>33.04</v>
      </c>
      <c r="E278" s="46">
        <f t="shared" si="39"/>
        <v>33.04</v>
      </c>
      <c r="F278" s="46">
        <f t="shared" si="40"/>
        <v>2.7533333333333334</v>
      </c>
      <c r="G278" s="46"/>
      <c r="H278" s="46">
        <f t="shared" si="41"/>
        <v>0</v>
      </c>
      <c r="I278" s="46">
        <f t="shared" si="42"/>
        <v>0</v>
      </c>
    </row>
    <row r="279" spans="1:9" ht="13.35" customHeight="1" x14ac:dyDescent="0.2">
      <c r="A279" s="59" t="s">
        <v>332</v>
      </c>
      <c r="B279" s="40" t="s">
        <v>135</v>
      </c>
      <c r="C279" s="40">
        <v>1</v>
      </c>
      <c r="D279" s="46">
        <v>20.54</v>
      </c>
      <c r="E279" s="46">
        <f t="shared" si="39"/>
        <v>20.54</v>
      </c>
      <c r="F279" s="46">
        <f t="shared" si="40"/>
        <v>1.7116666666666667</v>
      </c>
      <c r="G279" s="46"/>
      <c r="H279" s="46">
        <f t="shared" si="41"/>
        <v>0</v>
      </c>
      <c r="I279" s="46">
        <f t="shared" si="42"/>
        <v>0</v>
      </c>
    </row>
    <row r="280" spans="1:9" ht="13.35" customHeight="1" x14ac:dyDescent="0.2">
      <c r="A280" s="59" t="s">
        <v>333</v>
      </c>
      <c r="B280" s="40" t="s">
        <v>298</v>
      </c>
      <c r="C280" s="40">
        <v>1</v>
      </c>
      <c r="D280" s="46">
        <v>107.56</v>
      </c>
      <c r="E280" s="46">
        <f t="shared" si="39"/>
        <v>107.56</v>
      </c>
      <c r="F280" s="46">
        <f t="shared" si="40"/>
        <v>8.9633333333333329</v>
      </c>
      <c r="G280" s="46"/>
      <c r="H280" s="46">
        <f t="shared" si="41"/>
        <v>0</v>
      </c>
      <c r="I280" s="46">
        <f t="shared" si="42"/>
        <v>0</v>
      </c>
    </row>
    <row r="281" spans="1:9" ht="13.35" customHeight="1" x14ac:dyDescent="0.2">
      <c r="A281" s="59" t="s">
        <v>334</v>
      </c>
      <c r="B281" s="40" t="s">
        <v>298</v>
      </c>
      <c r="C281" s="40">
        <v>1</v>
      </c>
      <c r="D281" s="46">
        <v>68.2</v>
      </c>
      <c r="E281" s="46">
        <f t="shared" si="39"/>
        <v>68.2</v>
      </c>
      <c r="F281" s="46">
        <f t="shared" si="40"/>
        <v>5.6833333333333336</v>
      </c>
      <c r="G281" s="46"/>
      <c r="H281" s="46">
        <f t="shared" si="41"/>
        <v>0</v>
      </c>
      <c r="I281" s="46">
        <f t="shared" si="42"/>
        <v>0</v>
      </c>
    </row>
    <row r="282" spans="1:9" ht="13.35" customHeight="1" x14ac:dyDescent="0.2">
      <c r="A282" s="59" t="s">
        <v>389</v>
      </c>
      <c r="B282" s="40" t="s">
        <v>135</v>
      </c>
      <c r="C282" s="40">
        <v>10</v>
      </c>
      <c r="D282" s="46">
        <v>48.52</v>
      </c>
      <c r="E282" s="46">
        <f t="shared" si="39"/>
        <v>485.20000000000005</v>
      </c>
      <c r="F282" s="46">
        <f t="shared" si="40"/>
        <v>40.433333333333337</v>
      </c>
      <c r="G282" s="46"/>
      <c r="H282" s="46">
        <f t="shared" si="41"/>
        <v>0</v>
      </c>
      <c r="I282" s="46">
        <f t="shared" si="42"/>
        <v>0</v>
      </c>
    </row>
    <row r="283" spans="1:9" ht="13.35" customHeight="1" x14ac:dyDescent="0.2">
      <c r="A283" s="59" t="s">
        <v>407</v>
      </c>
      <c r="B283" s="40" t="s">
        <v>135</v>
      </c>
      <c r="C283" s="40">
        <v>2</v>
      </c>
      <c r="D283" s="46">
        <v>125.04</v>
      </c>
      <c r="E283" s="46">
        <f t="shared" si="39"/>
        <v>250.08</v>
      </c>
      <c r="F283" s="46">
        <f t="shared" si="40"/>
        <v>20.84</v>
      </c>
      <c r="G283" s="46"/>
      <c r="H283" s="46">
        <f t="shared" si="41"/>
        <v>0</v>
      </c>
      <c r="I283" s="46">
        <f t="shared" si="42"/>
        <v>0</v>
      </c>
    </row>
    <row r="284" spans="1:9" ht="13.35" customHeight="1" x14ac:dyDescent="0.2">
      <c r="A284" s="59" t="s">
        <v>408</v>
      </c>
      <c r="B284" s="40" t="s">
        <v>135</v>
      </c>
      <c r="C284" s="40">
        <v>2</v>
      </c>
      <c r="D284" s="46">
        <v>39.409999999999997</v>
      </c>
      <c r="E284" s="46">
        <f t="shared" si="39"/>
        <v>78.819999999999993</v>
      </c>
      <c r="F284" s="46">
        <f t="shared" si="40"/>
        <v>6.5683333333333325</v>
      </c>
      <c r="G284" s="46"/>
      <c r="H284" s="46">
        <f t="shared" si="41"/>
        <v>0</v>
      </c>
      <c r="I284" s="46">
        <f t="shared" si="42"/>
        <v>0</v>
      </c>
    </row>
    <row r="285" spans="1:9" ht="13.35" customHeight="1" x14ac:dyDescent="0.2">
      <c r="A285" s="59" t="s">
        <v>190</v>
      </c>
      <c r="B285" s="40" t="s">
        <v>135</v>
      </c>
      <c r="C285" s="40">
        <v>2</v>
      </c>
      <c r="D285" s="46">
        <v>11.74</v>
      </c>
      <c r="E285" s="46">
        <f t="shared" si="39"/>
        <v>23.48</v>
      </c>
      <c r="F285" s="46">
        <f t="shared" si="40"/>
        <v>1.9566666666666668</v>
      </c>
      <c r="G285" s="46"/>
      <c r="H285" s="46">
        <f t="shared" si="41"/>
        <v>0</v>
      </c>
      <c r="I285" s="46">
        <f t="shared" si="42"/>
        <v>0</v>
      </c>
    </row>
    <row r="286" spans="1:9" ht="13.35" customHeight="1" x14ac:dyDescent="0.2">
      <c r="A286" s="164" t="s">
        <v>184</v>
      </c>
      <c r="B286" s="164"/>
      <c r="C286" s="164"/>
      <c r="D286" s="165"/>
      <c r="E286" s="53">
        <f>SUM(E263:E285)</f>
        <v>2398.96</v>
      </c>
      <c r="F286" s="53">
        <f>SUM(F263:F285)</f>
        <v>199.91333333333336</v>
      </c>
      <c r="G286" s="109" t="s">
        <v>91</v>
      </c>
      <c r="H286" s="44">
        <f>SUM(H263:H285)</f>
        <v>0</v>
      </c>
      <c r="I286" s="44">
        <f t="shared" si="42"/>
        <v>0</v>
      </c>
    </row>
  </sheetData>
  <mergeCells count="74">
    <mergeCell ref="G164:I164"/>
    <mergeCell ref="G165:G166"/>
    <mergeCell ref="H165:I165"/>
    <mergeCell ref="D165:D166"/>
    <mergeCell ref="D189:D190"/>
    <mergeCell ref="D237:D238"/>
    <mergeCell ref="D261:D262"/>
    <mergeCell ref="G132:I132"/>
    <mergeCell ref="G133:G134"/>
    <mergeCell ref="H133:I133"/>
    <mergeCell ref="G188:I188"/>
    <mergeCell ref="G189:G190"/>
    <mergeCell ref="H189:I189"/>
    <mergeCell ref="G236:I236"/>
    <mergeCell ref="G237:G238"/>
    <mergeCell ref="H237:I237"/>
    <mergeCell ref="G260:I260"/>
    <mergeCell ref="G261:G262"/>
    <mergeCell ref="H261:I261"/>
    <mergeCell ref="A185:D185"/>
    <mergeCell ref="A132:F132"/>
    <mergeCell ref="G9:I9"/>
    <mergeCell ref="G10:G11"/>
    <mergeCell ref="H10:I10"/>
    <mergeCell ref="D10:D11"/>
    <mergeCell ref="D59:D60"/>
    <mergeCell ref="G58:I58"/>
    <mergeCell ref="G59:G60"/>
    <mergeCell ref="H59:I59"/>
    <mergeCell ref="A10:A11"/>
    <mergeCell ref="B10:B11"/>
    <mergeCell ref="C10:C11"/>
    <mergeCell ref="E10:F10"/>
    <mergeCell ref="E59:F59"/>
    <mergeCell ref="C133:C134"/>
    <mergeCell ref="E133:F133"/>
    <mergeCell ref="D133:D134"/>
    <mergeCell ref="A58:F58"/>
    <mergeCell ref="A59:A60"/>
    <mergeCell ref="B59:B60"/>
    <mergeCell ref="C59:C60"/>
    <mergeCell ref="A133:A134"/>
    <mergeCell ref="A286:D286"/>
    <mergeCell ref="A188:F188"/>
    <mergeCell ref="A189:A190"/>
    <mergeCell ref="B189:B190"/>
    <mergeCell ref="C189:C190"/>
    <mergeCell ref="E189:F189"/>
    <mergeCell ref="A233:D233"/>
    <mergeCell ref="A236:F236"/>
    <mergeCell ref="A237:A238"/>
    <mergeCell ref="B237:B238"/>
    <mergeCell ref="C237:C238"/>
    <mergeCell ref="E237:F237"/>
    <mergeCell ref="A257:D257"/>
    <mergeCell ref="A260:F260"/>
    <mergeCell ref="A261:A262"/>
    <mergeCell ref="B261:B262"/>
    <mergeCell ref="C261:C262"/>
    <mergeCell ref="E261:F261"/>
    <mergeCell ref="A1:I1"/>
    <mergeCell ref="A3:I3"/>
    <mergeCell ref="A5:I5"/>
    <mergeCell ref="A6:I6"/>
    <mergeCell ref="A9:F9"/>
    <mergeCell ref="A165:A166"/>
    <mergeCell ref="B165:B166"/>
    <mergeCell ref="C165:C166"/>
    <mergeCell ref="E165:F165"/>
    <mergeCell ref="A55:D55"/>
    <mergeCell ref="A129:D129"/>
    <mergeCell ref="A161:D161"/>
    <mergeCell ref="A164:F164"/>
    <mergeCell ref="B133:B134"/>
  </mergeCells>
  <phoneticPr fontId="15" type="noConversion"/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3585-FD7A-4168-9A89-9F684C60C47F}">
  <dimension ref="A1:AMG19"/>
  <sheetViews>
    <sheetView zoomScale="90" zoomScaleNormal="90" workbookViewId="0">
      <selection activeCell="G15" sqref="G15"/>
    </sheetView>
  </sheetViews>
  <sheetFormatPr defaultRowHeight="13.35" customHeight="1" x14ac:dyDescent="0.2"/>
  <cols>
    <col min="1" max="1" width="43.25" style="1" bestFit="1" customWidth="1"/>
    <col min="2" max="2" width="10.125" style="1" bestFit="1" customWidth="1"/>
    <col min="3" max="3" width="9.125" style="1" bestFit="1" customWidth="1"/>
    <col min="4" max="4" width="8.25" style="1" bestFit="1" customWidth="1"/>
    <col min="5" max="5" width="9.375" style="1" bestFit="1" customWidth="1"/>
    <col min="6" max="7" width="9.75" style="1" bestFit="1" customWidth="1"/>
    <col min="8" max="8" width="8.75" style="1" bestFit="1" customWidth="1"/>
    <col min="9" max="9" width="9.125" style="1" bestFit="1" customWidth="1"/>
    <col min="10" max="10" width="8.75" style="1" bestFit="1" customWidth="1"/>
    <col min="11" max="11" width="10.625" style="1" bestFit="1" customWidth="1"/>
    <col min="12" max="12" width="9.5" style="1" customWidth="1"/>
    <col min="13" max="1021" width="10.625" style="1" customWidth="1"/>
  </cols>
  <sheetData>
    <row r="1" spans="1:13" ht="17.649999999999999" customHeight="1" x14ac:dyDescent="0.25">
      <c r="A1" s="161" t="s">
        <v>433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3" ht="14.25" x14ac:dyDescent="0.2"/>
    <row r="3" spans="1:13" ht="12.75" customHeight="1" x14ac:dyDescent="0.2">
      <c r="A3" s="120" t="s">
        <v>478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3" ht="12.75" customHeight="1" x14ac:dyDescent="0.2">
      <c r="A4" s="119"/>
      <c r="B4" s="119"/>
      <c r="C4" s="119"/>
      <c r="D4" s="119"/>
      <c r="E4" s="119"/>
      <c r="F4" s="119"/>
      <c r="G4" s="119"/>
    </row>
    <row r="5" spans="1:13" ht="12.75" customHeight="1" x14ac:dyDescent="0.2">
      <c r="A5" s="116" t="s">
        <v>128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3" ht="13.35" customHeight="1" x14ac:dyDescent="0.2">
      <c r="A6" s="142" t="s">
        <v>434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3" ht="12.75" customHeight="1" x14ac:dyDescent="0.2">
      <c r="A7" s="119"/>
      <c r="B7" s="119"/>
      <c r="C7" s="119"/>
      <c r="D7" s="4"/>
      <c r="E7" s="5"/>
      <c r="F7" s="5"/>
      <c r="G7" s="5"/>
    </row>
    <row r="8" spans="1:13" ht="41.25" customHeight="1" x14ac:dyDescent="0.2">
      <c r="A8" s="172" t="s">
        <v>0</v>
      </c>
      <c r="B8" s="172" t="s">
        <v>411</v>
      </c>
      <c r="C8" s="170" t="s">
        <v>410</v>
      </c>
      <c r="D8" s="171"/>
      <c r="E8" s="170" t="s">
        <v>293</v>
      </c>
      <c r="F8" s="171"/>
      <c r="G8" s="170" t="s">
        <v>294</v>
      </c>
      <c r="H8" s="171"/>
      <c r="I8" s="170" t="s">
        <v>388</v>
      </c>
      <c r="J8" s="171"/>
      <c r="K8" s="170" t="s">
        <v>399</v>
      </c>
      <c r="L8" s="171"/>
    </row>
    <row r="9" spans="1:13" ht="13.35" customHeight="1" x14ac:dyDescent="0.2">
      <c r="A9" s="173"/>
      <c r="B9" s="173"/>
      <c r="C9" s="39" t="s">
        <v>139</v>
      </c>
      <c r="D9" s="39" t="s">
        <v>138</v>
      </c>
      <c r="E9" s="39" t="s">
        <v>139</v>
      </c>
      <c r="F9" s="39" t="s">
        <v>138</v>
      </c>
      <c r="G9" s="39" t="s">
        <v>139</v>
      </c>
      <c r="H9" s="39" t="s">
        <v>138</v>
      </c>
      <c r="I9" s="39" t="s">
        <v>139</v>
      </c>
      <c r="J9" s="39" t="s">
        <v>138</v>
      </c>
      <c r="K9" s="39" t="s">
        <v>139</v>
      </c>
      <c r="L9" s="39" t="s">
        <v>138</v>
      </c>
    </row>
    <row r="10" spans="1:13" ht="13.35" customHeight="1" x14ac:dyDescent="0.2">
      <c r="A10" s="40" t="s">
        <v>463</v>
      </c>
      <c r="B10" s="40">
        <v>1</v>
      </c>
      <c r="C10" s="48">
        <f>'Unif. e EPI''s'!H23*B10</f>
        <v>0</v>
      </c>
      <c r="D10" s="49">
        <f>C10/12</f>
        <v>0</v>
      </c>
      <c r="E10" s="49">
        <v>0</v>
      </c>
      <c r="F10" s="49">
        <f>E10/12</f>
        <v>0</v>
      </c>
      <c r="G10" s="49">
        <f>Insumos!H55</f>
        <v>0</v>
      </c>
      <c r="H10" s="49">
        <f>G10/12</f>
        <v>0</v>
      </c>
      <c r="I10" s="49">
        <v>0</v>
      </c>
      <c r="J10" s="49">
        <f>I10/12</f>
        <v>0</v>
      </c>
      <c r="K10" s="51">
        <f>C10+E10+G10</f>
        <v>0</v>
      </c>
      <c r="L10" s="51">
        <f>K10/12</f>
        <v>0</v>
      </c>
    </row>
    <row r="11" spans="1:13" ht="13.35" customHeight="1" x14ac:dyDescent="0.2">
      <c r="A11" s="40" t="s">
        <v>464</v>
      </c>
      <c r="B11" s="40">
        <v>1</v>
      </c>
      <c r="C11" s="48">
        <f>'Unif. e EPI''s'!H35*B11</f>
        <v>0</v>
      </c>
      <c r="D11" s="49">
        <f>C11/12</f>
        <v>0</v>
      </c>
      <c r="E11" s="49">
        <v>0</v>
      </c>
      <c r="F11" s="49">
        <f t="shared" ref="F11:F14" si="0">E11/12</f>
        <v>0</v>
      </c>
      <c r="G11" s="49">
        <f>Insumos!H129</f>
        <v>0</v>
      </c>
      <c r="H11" s="49">
        <f t="shared" ref="H11:H14" si="1">G11/12</f>
        <v>0</v>
      </c>
      <c r="I11" s="49">
        <v>0</v>
      </c>
      <c r="J11" s="49">
        <f t="shared" ref="J11:J15" si="2">I11/12</f>
        <v>0</v>
      </c>
      <c r="K11" s="51">
        <f t="shared" ref="K11:K15" si="3">C11+E11+G11</f>
        <v>0</v>
      </c>
      <c r="L11" s="51">
        <f t="shared" ref="L11:L14" si="4">K11/12</f>
        <v>0</v>
      </c>
    </row>
    <row r="12" spans="1:13" ht="13.35" customHeight="1" x14ac:dyDescent="0.2">
      <c r="A12" s="40" t="s">
        <v>465</v>
      </c>
      <c r="B12" s="40">
        <v>1</v>
      </c>
      <c r="C12" s="48">
        <f>'Unif. e EPI''s'!H46*B12</f>
        <v>0</v>
      </c>
      <c r="D12" s="49">
        <f t="shared" ref="D12:D14" si="5">C12/12</f>
        <v>0</v>
      </c>
      <c r="E12" s="49">
        <f>Insumos!I161</f>
        <v>0</v>
      </c>
      <c r="F12" s="49">
        <f t="shared" si="0"/>
        <v>0</v>
      </c>
      <c r="G12" s="49">
        <f>Insumos!H185</f>
        <v>0</v>
      </c>
      <c r="H12" s="49">
        <f t="shared" si="1"/>
        <v>0</v>
      </c>
      <c r="I12" s="49">
        <v>0</v>
      </c>
      <c r="J12" s="49">
        <f t="shared" si="2"/>
        <v>0</v>
      </c>
      <c r="K12" s="51">
        <f t="shared" si="3"/>
        <v>0</v>
      </c>
      <c r="L12" s="51">
        <f t="shared" si="4"/>
        <v>0</v>
      </c>
    </row>
    <row r="13" spans="1:13" ht="13.35" customHeight="1" x14ac:dyDescent="0.2">
      <c r="A13" s="40" t="s">
        <v>451</v>
      </c>
      <c r="B13" s="40">
        <v>2</v>
      </c>
      <c r="C13" s="48">
        <f>'Unif. e EPI''s'!H65*B13</f>
        <v>0</v>
      </c>
      <c r="D13" s="49">
        <f t="shared" si="5"/>
        <v>0</v>
      </c>
      <c r="E13" s="49">
        <v>0</v>
      </c>
      <c r="F13" s="49">
        <f t="shared" si="0"/>
        <v>0</v>
      </c>
      <c r="G13" s="49">
        <f>Insumos!H233</f>
        <v>0</v>
      </c>
      <c r="H13" s="49">
        <f t="shared" si="1"/>
        <v>0</v>
      </c>
      <c r="I13" s="49">
        <v>0</v>
      </c>
      <c r="J13" s="49">
        <f t="shared" si="2"/>
        <v>0</v>
      </c>
      <c r="K13" s="51">
        <f t="shared" si="3"/>
        <v>0</v>
      </c>
      <c r="L13" s="51">
        <f t="shared" si="4"/>
        <v>0</v>
      </c>
      <c r="M13" s="43"/>
    </row>
    <row r="14" spans="1:13" ht="13.35" customHeight="1" x14ac:dyDescent="0.2">
      <c r="A14" s="40" t="s">
        <v>450</v>
      </c>
      <c r="B14" s="40">
        <v>1</v>
      </c>
      <c r="C14" s="48">
        <f>'Unif. e EPI''s'!H76*B14</f>
        <v>0</v>
      </c>
      <c r="D14" s="49">
        <f t="shared" si="5"/>
        <v>0</v>
      </c>
      <c r="E14" s="49">
        <f>Insumos!I257</f>
        <v>0</v>
      </c>
      <c r="F14" s="49">
        <f t="shared" si="0"/>
        <v>0</v>
      </c>
      <c r="G14" s="49">
        <f>Insumos!H286</f>
        <v>0</v>
      </c>
      <c r="H14" s="49">
        <f t="shared" si="1"/>
        <v>0</v>
      </c>
      <c r="I14" s="49">
        <v>0</v>
      </c>
      <c r="J14" s="49">
        <f t="shared" si="2"/>
        <v>0</v>
      </c>
      <c r="K14" s="51">
        <f t="shared" si="3"/>
        <v>0</v>
      </c>
      <c r="L14" s="51">
        <f t="shared" si="4"/>
        <v>0</v>
      </c>
    </row>
    <row r="15" spans="1:13" ht="13.35" customHeight="1" x14ac:dyDescent="0.2">
      <c r="A15" s="41" t="s">
        <v>1</v>
      </c>
      <c r="B15" s="41">
        <f>SUM(B10:B14)</f>
        <v>6</v>
      </c>
      <c r="C15" s="50">
        <f>SUM(C10:C14)</f>
        <v>0</v>
      </c>
      <c r="D15" s="50">
        <f>C15/12</f>
        <v>0</v>
      </c>
      <c r="E15" s="50">
        <f>SUM(E10:E14)</f>
        <v>0</v>
      </c>
      <c r="F15" s="50">
        <f>SUM(F10:F14)</f>
        <v>0</v>
      </c>
      <c r="G15" s="50">
        <f>SUM(G10:G14)</f>
        <v>0</v>
      </c>
      <c r="H15" s="50">
        <f>G15/12</f>
        <v>0</v>
      </c>
      <c r="I15" s="50">
        <f>SUM(I10:I14)</f>
        <v>0</v>
      </c>
      <c r="J15" s="51">
        <f t="shared" si="2"/>
        <v>0</v>
      </c>
      <c r="K15" s="51">
        <f t="shared" si="3"/>
        <v>0</v>
      </c>
      <c r="L15" s="51">
        <f>K15/12</f>
        <v>0</v>
      </c>
      <c r="M15" s="43"/>
    </row>
    <row r="16" spans="1:13" ht="13.35" customHeight="1" x14ac:dyDescent="0.2">
      <c r="D16" s="43"/>
      <c r="F16" s="43"/>
      <c r="H16" s="43"/>
    </row>
    <row r="18" spans="3:12" ht="13.35" customHeight="1" x14ac:dyDescent="0.2">
      <c r="L18" s="43"/>
    </row>
    <row r="19" spans="3:12" ht="13.35" customHeight="1" x14ac:dyDescent="0.2">
      <c r="C19" s="43"/>
    </row>
  </sheetData>
  <mergeCells count="13">
    <mergeCell ref="K8:L8"/>
    <mergeCell ref="A1:L1"/>
    <mergeCell ref="A3:L3"/>
    <mergeCell ref="A5:L5"/>
    <mergeCell ref="A6:L6"/>
    <mergeCell ref="C8:D8"/>
    <mergeCell ref="A8:A9"/>
    <mergeCell ref="B8:B9"/>
    <mergeCell ref="E8:F8"/>
    <mergeCell ref="G8:H8"/>
    <mergeCell ref="A7:C7"/>
    <mergeCell ref="A4:G4"/>
    <mergeCell ref="I8:J8"/>
  </mergeCells>
  <pageMargins left="0.25" right="0.25" top="0.75" bottom="0.75" header="0.3" footer="0.3"/>
  <pageSetup paperSize="9" scale="80" fitToWidth="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22"/>
  <sheetViews>
    <sheetView tabSelected="1" workbookViewId="0">
      <selection activeCell="A4" sqref="A4:F4"/>
    </sheetView>
  </sheetViews>
  <sheetFormatPr defaultRowHeight="15.75" customHeight="1" x14ac:dyDescent="0.2"/>
  <cols>
    <col min="1" max="1" width="4.75" style="1" customWidth="1"/>
    <col min="2" max="2" width="42.125" style="1" bestFit="1" customWidth="1"/>
    <col min="3" max="3" width="6.375" style="1" customWidth="1"/>
    <col min="4" max="4" width="13.375" style="1" customWidth="1"/>
    <col min="5" max="5" width="16.75" style="1" customWidth="1"/>
    <col min="6" max="7" width="17.375" style="1" customWidth="1"/>
    <col min="8" max="1024" width="8.125" style="1" customWidth="1"/>
  </cols>
  <sheetData>
    <row r="1" spans="1:7" ht="15.95" customHeight="1" x14ac:dyDescent="0.25">
      <c r="A1" s="161" t="s">
        <v>433</v>
      </c>
      <c r="B1" s="161"/>
      <c r="C1" s="161"/>
      <c r="D1" s="161"/>
      <c r="E1" s="161"/>
      <c r="F1" s="161"/>
    </row>
    <row r="2" spans="1:7" ht="20.100000000000001" customHeight="1" x14ac:dyDescent="0.25">
      <c r="A2" s="26"/>
      <c r="B2" s="26"/>
      <c r="C2" s="26"/>
      <c r="D2" s="26"/>
      <c r="E2" s="26"/>
      <c r="F2" s="26"/>
    </row>
    <row r="3" spans="1:7" ht="20.100000000000001" customHeight="1" x14ac:dyDescent="0.2">
      <c r="A3" s="120" t="s">
        <v>478</v>
      </c>
      <c r="B3" s="120"/>
      <c r="C3" s="120"/>
      <c r="D3" s="120"/>
      <c r="E3" s="120"/>
      <c r="F3" s="120"/>
    </row>
    <row r="4" spans="1:7" ht="20.100000000000001" customHeight="1" x14ac:dyDescent="0.2">
      <c r="A4" s="119"/>
      <c r="B4" s="119"/>
      <c r="C4" s="119"/>
      <c r="D4" s="119"/>
      <c r="E4" s="119"/>
      <c r="F4" s="119"/>
    </row>
    <row r="5" spans="1:7" ht="20.100000000000001" customHeight="1" x14ac:dyDescent="0.2">
      <c r="A5" s="116" t="s">
        <v>128</v>
      </c>
      <c r="B5" s="116"/>
      <c r="C5" s="116"/>
      <c r="D5" s="116"/>
      <c r="E5" s="116"/>
      <c r="F5" s="116"/>
    </row>
    <row r="6" spans="1:7" ht="20.100000000000001" customHeight="1" x14ac:dyDescent="0.2">
      <c r="A6" s="142" t="s">
        <v>112</v>
      </c>
      <c r="B6" s="142"/>
      <c r="C6" s="142"/>
      <c r="D6" s="142"/>
      <c r="E6" s="142"/>
      <c r="F6" s="142"/>
    </row>
    <row r="7" spans="1:7" ht="20.100000000000001" customHeight="1" x14ac:dyDescent="0.2">
      <c r="A7" s="3"/>
      <c r="B7" s="3"/>
      <c r="C7" s="3"/>
      <c r="D7" s="3"/>
      <c r="E7" s="3"/>
      <c r="F7" s="3"/>
    </row>
    <row r="8" spans="1:7" ht="32.25" customHeight="1" x14ac:dyDescent="0.2">
      <c r="A8" s="178" t="s">
        <v>129</v>
      </c>
      <c r="B8" s="178"/>
      <c r="C8" s="178"/>
      <c r="D8" s="178"/>
      <c r="E8" s="178"/>
      <c r="F8" s="178"/>
    </row>
    <row r="9" spans="1:7" ht="12.75" customHeight="1" x14ac:dyDescent="0.2">
      <c r="A9" s="10" t="s">
        <v>113</v>
      </c>
      <c r="B9" s="31" t="s">
        <v>114</v>
      </c>
      <c r="C9" s="114" t="s">
        <v>132</v>
      </c>
      <c r="D9" s="114" t="s">
        <v>115</v>
      </c>
      <c r="E9" s="114" t="s">
        <v>116</v>
      </c>
      <c r="F9" s="159" t="s">
        <v>127</v>
      </c>
    </row>
    <row r="10" spans="1:7" ht="12.75" customHeight="1" x14ac:dyDescent="0.2">
      <c r="A10" s="19">
        <v>2</v>
      </c>
      <c r="B10" s="32" t="s">
        <v>0</v>
      </c>
      <c r="C10" s="114"/>
      <c r="D10" s="114"/>
      <c r="E10" s="114"/>
      <c r="F10" s="160"/>
      <c r="G10" s="27"/>
    </row>
    <row r="11" spans="1:7" ht="12.75" customHeight="1" x14ac:dyDescent="0.2">
      <c r="A11" s="11" t="s">
        <v>435</v>
      </c>
      <c r="B11" s="40" t="s">
        <v>428</v>
      </c>
      <c r="C11" s="29" t="s">
        <v>22</v>
      </c>
      <c r="D11" s="30">
        <v>1</v>
      </c>
      <c r="E11" s="33">
        <f>'2.1 - EAB'!E139</f>
        <v>8012.2641201959186</v>
      </c>
      <c r="F11" s="34">
        <f t="shared" ref="F11:F15" si="0">D11*E11</f>
        <v>8012.2641201959186</v>
      </c>
      <c r="G11" s="42"/>
    </row>
    <row r="12" spans="1:7" ht="12.75" customHeight="1" x14ac:dyDescent="0.2">
      <c r="A12" s="11" t="s">
        <v>436</v>
      </c>
      <c r="B12" s="40" t="s">
        <v>430</v>
      </c>
      <c r="C12" s="11" t="s">
        <v>22</v>
      </c>
      <c r="D12" s="14">
        <v>1</v>
      </c>
      <c r="E12" s="35">
        <f>'2.2 - AM'!E139</f>
        <v>5147.835440524781</v>
      </c>
      <c r="F12" s="36">
        <f t="shared" si="0"/>
        <v>5147.835440524781</v>
      </c>
      <c r="G12" s="42"/>
    </row>
    <row r="13" spans="1:7" ht="12.75" customHeight="1" x14ac:dyDescent="0.2">
      <c r="A13" s="11" t="s">
        <v>437</v>
      </c>
      <c r="B13" s="40" t="s">
        <v>429</v>
      </c>
      <c r="C13" s="11" t="s">
        <v>22</v>
      </c>
      <c r="D13" s="14">
        <v>1</v>
      </c>
      <c r="E13" s="35">
        <f>'2.3 - AL'!E139</f>
        <v>4518.1817883381918</v>
      </c>
      <c r="F13" s="36">
        <f t="shared" si="0"/>
        <v>4518.1817883381918</v>
      </c>
      <c r="G13" s="42"/>
    </row>
    <row r="14" spans="1:7" ht="12.75" customHeight="1" x14ac:dyDescent="0.2">
      <c r="A14" s="6" t="s">
        <v>438</v>
      </c>
      <c r="B14" s="40" t="s">
        <v>432</v>
      </c>
      <c r="C14" s="11" t="s">
        <v>22</v>
      </c>
      <c r="D14" s="14">
        <v>2</v>
      </c>
      <c r="E14" s="35">
        <f>'2.4 - JD'!E139</f>
        <v>5147.835440524781</v>
      </c>
      <c r="F14" s="36">
        <f t="shared" si="0"/>
        <v>10295.670881049562</v>
      </c>
      <c r="G14" s="42"/>
    </row>
    <row r="15" spans="1:7" ht="12.75" customHeight="1" x14ac:dyDescent="0.2">
      <c r="A15" s="6" t="s">
        <v>438</v>
      </c>
      <c r="B15" s="40" t="s">
        <v>431</v>
      </c>
      <c r="C15" s="11" t="s">
        <v>22</v>
      </c>
      <c r="D15" s="14">
        <v>1</v>
      </c>
      <c r="E15" s="35">
        <f>'2.5 - COP'!E139</f>
        <v>4518.1817883381918</v>
      </c>
      <c r="F15" s="36">
        <f t="shared" si="0"/>
        <v>4518.1817883381918</v>
      </c>
      <c r="G15" s="42"/>
    </row>
    <row r="16" spans="1:7" ht="12.75" customHeight="1" x14ac:dyDescent="0.2">
      <c r="A16" s="174" t="s">
        <v>117</v>
      </c>
      <c r="B16" s="175"/>
      <c r="C16" s="175"/>
      <c r="D16" s="175"/>
      <c r="E16" s="176"/>
      <c r="F16" s="37">
        <f>SUM(F11:F15)</f>
        <v>32492.134018446646</v>
      </c>
      <c r="G16" s="42"/>
    </row>
    <row r="17" spans="1:6" ht="15.75" customHeight="1" x14ac:dyDescent="0.2">
      <c r="A17" s="177" t="s">
        <v>118</v>
      </c>
      <c r="B17" s="177"/>
      <c r="C17" s="177"/>
      <c r="D17" s="177"/>
      <c r="E17" s="177"/>
      <c r="F17" s="38">
        <f>F16*12</f>
        <v>389905.60822135978</v>
      </c>
    </row>
    <row r="19" spans="1:6" ht="15.75" customHeight="1" x14ac:dyDescent="0.2">
      <c r="F19" s="54"/>
    </row>
    <row r="20" spans="1:6" ht="15.75" customHeight="1" x14ac:dyDescent="0.2">
      <c r="F20" s="54"/>
    </row>
    <row r="21" spans="1:6" ht="15.75" customHeight="1" x14ac:dyDescent="0.2">
      <c r="F21" s="42"/>
    </row>
    <row r="22" spans="1:6" ht="15.75" customHeight="1" x14ac:dyDescent="0.2">
      <c r="F22" s="107"/>
    </row>
  </sheetData>
  <mergeCells count="12">
    <mergeCell ref="A16:E16"/>
    <mergeCell ref="A17:E17"/>
    <mergeCell ref="A1:F1"/>
    <mergeCell ref="A3:F3"/>
    <mergeCell ref="A4:F4"/>
    <mergeCell ref="A5:F5"/>
    <mergeCell ref="A6:F6"/>
    <mergeCell ref="A8:F8"/>
    <mergeCell ref="C9:C10"/>
    <mergeCell ref="D9:D10"/>
    <mergeCell ref="E9:E10"/>
    <mergeCell ref="F9:F10"/>
  </mergeCells>
  <printOptions horizontalCentered="1"/>
  <pageMargins left="0.70866141732283472" right="0.70866141732283472" top="1.1417322834645669" bottom="1.1417322834645669" header="0.74803149606299213" footer="0.74803149606299213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3</vt:i4>
      </vt:variant>
    </vt:vector>
  </HeadingPairs>
  <TitlesOfParts>
    <vt:vector size="12" baseType="lpstr">
      <vt:lpstr>2.1 - EAB</vt:lpstr>
      <vt:lpstr>2.2 - AM</vt:lpstr>
      <vt:lpstr>2.3 - AL</vt:lpstr>
      <vt:lpstr>2.4 - JD</vt:lpstr>
      <vt:lpstr>2.5 - COP</vt:lpstr>
      <vt:lpstr>Unif. e EPI's</vt:lpstr>
      <vt:lpstr>Insumos</vt:lpstr>
      <vt:lpstr>Res. Ins. Div.</vt:lpstr>
      <vt:lpstr>Valor Global</vt:lpstr>
      <vt:lpstr>'2.3 - AL'!Area_de_impressao</vt:lpstr>
      <vt:lpstr>'2.5 - COP'!Area_de_impressao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da Costa Santos</dc:creator>
  <cp:lastModifiedBy>Elias Kleiton Santos Oliveira</cp:lastModifiedBy>
  <cp:revision>17</cp:revision>
  <cp:lastPrinted>2024-05-20T19:23:13Z</cp:lastPrinted>
  <dcterms:created xsi:type="dcterms:W3CDTF">2015-07-24T13:26:01Z</dcterms:created>
  <dcterms:modified xsi:type="dcterms:W3CDTF">2025-05-12T12:39:12Z</dcterms:modified>
</cp:coreProperties>
</file>